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06"/>
  <workbookPr showInkAnnotation="0" autoCompressPictures="0"/>
  <xr:revisionPtr revIDLastSave="0" documentId="11_97E50DC285C30277F9733C9A69907ADD4BAE7EA4" xr6:coauthVersionLast="40" xr6:coauthVersionMax="40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01 - Proutěné iglů " sheetId="2" r:id="rId2"/>
    <sheet name="02 - Hmatový chodník " sheetId="3" r:id="rId3"/>
    <sheet name="03 - Hmyzí domeček - hotel " sheetId="4" r:id="rId4"/>
    <sheet name="04 - Dendrofon " sheetId="5" r:id="rId5"/>
    <sheet name="05 - Balanční kladina Z" sheetId="6" r:id="rId6"/>
    <sheet name="06 - Balanční prvek had" sheetId="7" r:id="rId7"/>
    <sheet name="07 - Špalky z akátu" sheetId="8" r:id="rId8"/>
    <sheet name="08 - Balanční kůly" sheetId="9" r:id="rId9"/>
    <sheet name="09 - Balanční stezka" sheetId="10" r:id="rId10"/>
    <sheet name="10 - Observatoř kolem dubu" sheetId="11" r:id="rId11"/>
    <sheet name="11 - Zpevněné kmeny stromů" sheetId="12" r:id="rId12"/>
    <sheet name="12 - Kopec s tunelem" sheetId="13" r:id="rId13"/>
    <sheet name="13 - Dílnička " sheetId="14" r:id="rId14"/>
    <sheet name="14 - Lehárnička" sheetId="15" r:id="rId15"/>
    <sheet name="15 - Ptačí budka" sheetId="16" r:id="rId16"/>
    <sheet name="16 - Mobilní bahniště" sheetId="17" r:id="rId17"/>
    <sheet name="17 - Bylinkový záhon - sp..." sheetId="18" r:id="rId18"/>
    <sheet name="18 - Sluneční hodiny" sheetId="19" r:id="rId19"/>
    <sheet name="19 - Ohniště " sheetId="20" r:id="rId20"/>
    <sheet name="20 - Lavička kolem stromu" sheetId="21" r:id="rId21"/>
    <sheet name="21 - Předzahrada" sheetId="22" r:id="rId22"/>
    <sheet name="22 - Kompostér" sheetId="23" r:id="rId23"/>
    <sheet name="23 - Bourání" sheetId="24" r:id="rId24"/>
    <sheet name="24 - Ostatní náklady" sheetId="25" r:id="rId25"/>
    <sheet name="25 - VRN" sheetId="26" r:id="rId26"/>
    <sheet name="Pokyny pro vyplnění" sheetId="27" r:id="rId27"/>
  </sheets>
  <definedNames>
    <definedName name="_xlnm._FilterDatabase" localSheetId="1" hidden="1">'01 - Proutěné iglů '!$C$78:$K$103</definedName>
    <definedName name="_xlnm._FilterDatabase" localSheetId="2" hidden="1">'02 - Hmatový chodník '!$C$78:$K$127</definedName>
    <definedName name="_xlnm._FilterDatabase" localSheetId="3" hidden="1">'03 - Hmyzí domeček - hotel '!$C$78:$K$94</definedName>
    <definedName name="_xlnm._FilterDatabase" localSheetId="4" hidden="1">'04 - Dendrofon '!$C$78:$K$94</definedName>
    <definedName name="_xlnm._FilterDatabase" localSheetId="5" hidden="1">'05 - Balanční kladina Z'!$C$78:$K$94</definedName>
    <definedName name="_xlnm._FilterDatabase" localSheetId="6" hidden="1">'06 - Balanční prvek had'!$C$77:$K$84</definedName>
    <definedName name="_xlnm._FilterDatabase" localSheetId="7" hidden="1">'07 - Špalky z akátu'!$C$77:$K$92</definedName>
    <definedName name="_xlnm._FilterDatabase" localSheetId="8" hidden="1">'08 - Balanční kůly'!$C$78:$K$99</definedName>
    <definedName name="_xlnm._FilterDatabase" localSheetId="9" hidden="1">'09 - Balanční stezka'!$C$78:$K$94</definedName>
    <definedName name="_xlnm._FilterDatabase" localSheetId="10" hidden="1">'10 - Observatoř kolem dubu'!$C$77:$K$95</definedName>
    <definedName name="_xlnm._FilterDatabase" localSheetId="11" hidden="1">'11 - Zpevněné kmeny stromů'!$C$78:$K$99</definedName>
    <definedName name="_xlnm._FilterDatabase" localSheetId="12" hidden="1">'12 - Kopec s tunelem'!$C$79:$K$134</definedName>
    <definedName name="_xlnm._FilterDatabase" localSheetId="13" hidden="1">'13 - Dílnička '!$C$78:$K$108</definedName>
    <definedName name="_xlnm._FilterDatabase" localSheetId="14" hidden="1">'14 - Lehárnička'!$C$78:$K$108</definedName>
    <definedName name="_xlnm._FilterDatabase" localSheetId="15" hidden="1">'15 - Ptačí budka'!$C$77:$K$84</definedName>
    <definedName name="_xlnm._FilterDatabase" localSheetId="16" hidden="1">'16 - Mobilní bahniště'!$C$79:$K$114</definedName>
    <definedName name="_xlnm._FilterDatabase" localSheetId="17" hidden="1">'17 - Bylinkový záhon - sp...'!$C$78:$K$108</definedName>
    <definedName name="_xlnm._FilterDatabase" localSheetId="18" hidden="1">'18 - Sluneční hodiny'!$C$77:$K$83</definedName>
    <definedName name="_xlnm._FilterDatabase" localSheetId="19" hidden="1">'19 - Ohniště '!$C$78:$K$102</definedName>
    <definedName name="_xlnm._FilterDatabase" localSheetId="20" hidden="1">'20 - Lavička kolem stromu'!$C$78:$K$94</definedName>
    <definedName name="_xlnm._FilterDatabase" localSheetId="21" hidden="1">'21 - Předzahrada'!$C$82:$K$212</definedName>
    <definedName name="_xlnm._FilterDatabase" localSheetId="22" hidden="1">'22 - Kompostér'!$C$78:$K$93</definedName>
    <definedName name="_xlnm._FilterDatabase" localSheetId="23" hidden="1">'23 - Bourání'!$C$85:$K$132</definedName>
    <definedName name="_xlnm._FilterDatabase" localSheetId="24" hidden="1">'24 - Ostatní náklady'!$C$77:$K$84</definedName>
    <definedName name="_xlnm._FilterDatabase" localSheetId="25" hidden="1">'25 - VRN'!$C$80:$K$91</definedName>
    <definedName name="_xlnm.Print_Titles" localSheetId="0">'Rekapitulace stavby'!$49:$49</definedName>
    <definedName name="_xlnm.Print_Titles" localSheetId="1">'01 - Proutěné iglů '!$78:$78</definedName>
    <definedName name="_xlnm.Print_Titles" localSheetId="2">'02 - Hmatový chodník '!$78:$78</definedName>
    <definedName name="_xlnm.Print_Titles" localSheetId="3">'03 - Hmyzí domeček - hotel '!$78:$78</definedName>
    <definedName name="_xlnm.Print_Titles" localSheetId="4">'04 - Dendrofon '!$78:$78</definedName>
    <definedName name="_xlnm.Print_Titles" localSheetId="5">'05 - Balanční kladina Z'!$78:$78</definedName>
    <definedName name="_xlnm.Print_Titles" localSheetId="6">'06 - Balanční prvek had'!$77:$77</definedName>
    <definedName name="_xlnm.Print_Titles" localSheetId="7">'07 - Špalky z akátu'!$77:$77</definedName>
    <definedName name="_xlnm.Print_Titles" localSheetId="8">'08 - Balanční kůly'!$78:$78</definedName>
    <definedName name="_xlnm.Print_Titles" localSheetId="9">'09 - Balanční stezka'!$78:$78</definedName>
    <definedName name="_xlnm.Print_Titles" localSheetId="10">'10 - Observatoř kolem dubu'!$77:$77</definedName>
    <definedName name="_xlnm.Print_Titles" localSheetId="11">'11 - Zpevněné kmeny stromů'!$78:$78</definedName>
    <definedName name="_xlnm.Print_Titles" localSheetId="12">'12 - Kopec s tunelem'!$79:$79</definedName>
    <definedName name="_xlnm.Print_Titles" localSheetId="13">'13 - Dílnička '!$78:$78</definedName>
    <definedName name="_xlnm.Print_Titles" localSheetId="14">'14 - Lehárnička'!$78:$78</definedName>
    <definedName name="_xlnm.Print_Titles" localSheetId="15">'15 - Ptačí budka'!$77:$77</definedName>
    <definedName name="_xlnm.Print_Titles" localSheetId="16">'16 - Mobilní bahniště'!$79:$79</definedName>
    <definedName name="_xlnm.Print_Titles" localSheetId="17">'17 - Bylinkový záhon - sp...'!$78:$78</definedName>
    <definedName name="_xlnm.Print_Titles" localSheetId="18">'18 - Sluneční hodiny'!$77:$77</definedName>
    <definedName name="_xlnm.Print_Titles" localSheetId="19">'19 - Ohniště '!$78:$78</definedName>
    <definedName name="_xlnm.Print_Titles" localSheetId="20">'20 - Lavička kolem stromu'!$78:$78</definedName>
    <definedName name="_xlnm.Print_Titles" localSheetId="21">'21 - Předzahrada'!$82:$82</definedName>
    <definedName name="_xlnm.Print_Titles" localSheetId="22">'22 - Kompostér'!$78:$78</definedName>
    <definedName name="_xlnm.Print_Titles" localSheetId="23">'23 - Bourání'!$85:$85</definedName>
    <definedName name="_xlnm.Print_Titles" localSheetId="24">'24 - Ostatní náklady'!$77:$77</definedName>
    <definedName name="_xlnm.Print_Titles" localSheetId="25">'25 - VRN'!$80:$80</definedName>
    <definedName name="_xlnm.Print_Area" localSheetId="0">'Rekapitulace stavby'!$D$4:$AO$33,'Rekapitulace stavby'!$C$39:$AQ$77</definedName>
    <definedName name="_xlnm.Print_Area" localSheetId="1">'01 - Proutěné iglů '!$C$4:$J$36,'01 - Proutěné iglů '!$C$42:$J$60,'01 - Proutěné iglů '!$C$66:$K$103</definedName>
    <definedName name="_xlnm.Print_Area" localSheetId="2">'02 - Hmatový chodník '!$C$4:$J$36,'02 - Hmatový chodník '!$C$42:$J$60,'02 - Hmatový chodník '!$C$66:$K$127</definedName>
    <definedName name="_xlnm.Print_Area" localSheetId="3">'03 - Hmyzí domeček - hotel '!$C$4:$J$36,'03 - Hmyzí domeček - hotel '!$C$42:$J$60,'03 - Hmyzí domeček - hotel '!$C$66:$K$94</definedName>
    <definedName name="_xlnm.Print_Area" localSheetId="4">'04 - Dendrofon '!$C$4:$J$36,'04 - Dendrofon '!$C$42:$J$60,'04 - Dendrofon '!$C$66:$K$94</definedName>
    <definedName name="_xlnm.Print_Area" localSheetId="5">'05 - Balanční kladina Z'!$C$4:$J$36,'05 - Balanční kladina Z'!$C$42:$J$60,'05 - Balanční kladina Z'!$C$66:$K$94</definedName>
    <definedName name="_xlnm.Print_Area" localSheetId="6">'06 - Balanční prvek had'!$C$4:$J$36,'06 - Balanční prvek had'!$C$42:$J$59,'06 - Balanční prvek had'!$C$65:$K$84</definedName>
    <definedName name="_xlnm.Print_Area" localSheetId="7">'07 - Špalky z akátu'!$C$4:$J$36,'07 - Špalky z akátu'!$C$42:$J$59,'07 - Špalky z akátu'!$C$65:$K$92</definedName>
    <definedName name="_xlnm.Print_Area" localSheetId="8">'08 - Balanční kůly'!$C$4:$J$36,'08 - Balanční kůly'!$C$42:$J$60,'08 - Balanční kůly'!$C$66:$K$99</definedName>
    <definedName name="_xlnm.Print_Area" localSheetId="9">'09 - Balanční stezka'!$C$4:$J$36,'09 - Balanční stezka'!$C$42:$J$60,'09 - Balanční stezka'!$C$66:$K$94</definedName>
    <definedName name="_xlnm.Print_Area" localSheetId="10">'10 - Observatoř kolem dubu'!$C$4:$J$36,'10 - Observatoř kolem dubu'!$C$42:$J$59,'10 - Observatoř kolem dubu'!$C$65:$K$95</definedName>
    <definedName name="_xlnm.Print_Area" localSheetId="11">'11 - Zpevněné kmeny stromů'!$C$4:$J$36,'11 - Zpevněné kmeny stromů'!$C$42:$J$60,'11 - Zpevněné kmeny stromů'!$C$66:$K$99</definedName>
    <definedName name="_xlnm.Print_Area" localSheetId="12">'12 - Kopec s tunelem'!$C$4:$J$36,'12 - Kopec s tunelem'!$C$42:$J$61,'12 - Kopec s tunelem'!$C$67:$K$134</definedName>
    <definedName name="_xlnm.Print_Area" localSheetId="13">'13 - Dílnička '!$C$4:$J$36,'13 - Dílnička '!$C$42:$J$60,'13 - Dílnička '!$C$66:$K$108</definedName>
    <definedName name="_xlnm.Print_Area" localSheetId="14">'14 - Lehárnička'!$C$4:$J$36,'14 - Lehárnička'!$C$42:$J$60,'14 - Lehárnička'!$C$66:$K$108</definedName>
    <definedName name="_xlnm.Print_Area" localSheetId="15">'15 - Ptačí budka'!$C$4:$J$36,'15 - Ptačí budka'!$C$42:$J$59,'15 - Ptačí budka'!$C$65:$K$84</definedName>
    <definedName name="_xlnm.Print_Area" localSheetId="16">'16 - Mobilní bahniště'!$C$4:$J$36,'16 - Mobilní bahniště'!$C$42:$J$61,'16 - Mobilní bahniště'!$C$67:$K$114</definedName>
    <definedName name="_xlnm.Print_Area" localSheetId="17">'17 - Bylinkový záhon - sp...'!$C$4:$J$36,'17 - Bylinkový záhon - sp...'!$C$42:$J$60,'17 - Bylinkový záhon - sp...'!$C$66:$K$108</definedName>
    <definedName name="_xlnm.Print_Area" localSheetId="18">'18 - Sluneční hodiny'!$C$4:$J$36,'18 - Sluneční hodiny'!$C$42:$J$59,'18 - Sluneční hodiny'!$C$65:$K$83</definedName>
    <definedName name="_xlnm.Print_Area" localSheetId="19">'19 - Ohniště '!$C$4:$J$36,'19 - Ohniště '!$C$42:$J$60,'19 - Ohniště '!$C$66:$K$102</definedName>
    <definedName name="_xlnm.Print_Area" localSheetId="20">'20 - Lavička kolem stromu'!$C$4:$J$36,'20 - Lavička kolem stromu'!$C$42:$J$60,'20 - Lavička kolem stromu'!$C$66:$K$94</definedName>
    <definedName name="_xlnm.Print_Area" localSheetId="21">'21 - Předzahrada'!$C$4:$J$36,'21 - Předzahrada'!$C$42:$J$64,'21 - Předzahrada'!$C$70:$K$212</definedName>
    <definedName name="_xlnm.Print_Area" localSheetId="22">'22 - Kompostér'!$C$4:$J$36,'22 - Kompostér'!$C$42:$J$60,'22 - Kompostér'!$C$66:$K$93</definedName>
    <definedName name="_xlnm.Print_Area" localSheetId="23">'23 - Bourání'!$C$4:$J$36,'23 - Bourání'!$C$42:$J$67,'23 - Bourání'!$C$73:$K$132</definedName>
    <definedName name="_xlnm.Print_Area" localSheetId="24">'24 - Ostatní náklady'!$C$4:$J$36,'24 - Ostatní náklady'!$C$42:$J$59,'24 - Ostatní náklady'!$C$65:$K$84</definedName>
    <definedName name="_xlnm.Print_Area" localSheetId="25">'25 - VRN'!$C$4:$J$36,'25 - VRN'!$C$42:$J$62,'25 - VRN'!$C$68:$K$91</definedName>
    <definedName name="_xlnm.Print_Area" localSheetId="26">'Pokyny pro vyplnění'!$B$2:$K$69,'Pokyny pro vyplnění'!$B$72:$K$116,'Pokyny pro vyplnění'!$B$119:$K$188,'Pokyny pro vyplnění'!$B$196:$K$216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Y76" i="1" l="1"/>
  <c r="AX76" i="1"/>
  <c r="BI91" i="26"/>
  <c r="BH91" i="26"/>
  <c r="BG91" i="26"/>
  <c r="BF91" i="26"/>
  <c r="T91" i="26"/>
  <c r="T90" i="26"/>
  <c r="R91" i="26"/>
  <c r="R90" i="26"/>
  <c r="P91" i="26"/>
  <c r="P90" i="26"/>
  <c r="BK91" i="26"/>
  <c r="BK90" i="26"/>
  <c r="J90" i="26"/>
  <c r="J91" i="26"/>
  <c r="BE91" i="26"/>
  <c r="J61" i="26"/>
  <c r="BI89" i="26"/>
  <c r="BH89" i="26"/>
  <c r="BG89" i="26"/>
  <c r="BF89" i="26"/>
  <c r="T89" i="26"/>
  <c r="T88" i="26"/>
  <c r="R89" i="26"/>
  <c r="R88" i="26"/>
  <c r="P89" i="26"/>
  <c r="P88" i="26"/>
  <c r="BK89" i="26"/>
  <c r="BK88" i="26"/>
  <c r="J88" i="26"/>
  <c r="J89" i="26"/>
  <c r="BE89" i="26"/>
  <c r="J60" i="26"/>
  <c r="BI87" i="26"/>
  <c r="BH87" i="26"/>
  <c r="BG87" i="26"/>
  <c r="BF87" i="26"/>
  <c r="T87" i="26"/>
  <c r="T86" i="26"/>
  <c r="R87" i="26"/>
  <c r="R86" i="26"/>
  <c r="P87" i="26"/>
  <c r="P86" i="26"/>
  <c r="BK87" i="26"/>
  <c r="BK86" i="26"/>
  <c r="J86" i="26"/>
  <c r="J87" i="26"/>
  <c r="BE87" i="26"/>
  <c r="J59" i="26"/>
  <c r="BI85" i="26"/>
  <c r="BH85" i="26"/>
  <c r="BG85" i="26"/>
  <c r="BF85" i="26"/>
  <c r="T85" i="26"/>
  <c r="R85" i="26"/>
  <c r="P85" i="26"/>
  <c r="BK85" i="26"/>
  <c r="J85" i="26"/>
  <c r="BE85" i="26"/>
  <c r="BI84" i="26"/>
  <c r="F34" i="26"/>
  <c r="BD76" i="1"/>
  <c r="BH84" i="26"/>
  <c r="F33" i="26"/>
  <c r="BC76" i="1"/>
  <c r="BG84" i="26"/>
  <c r="F32" i="26"/>
  <c r="BB76" i="1"/>
  <c r="BF84" i="26"/>
  <c r="J31" i="26"/>
  <c r="AW76" i="1"/>
  <c r="F31" i="26"/>
  <c r="BA76" i="1"/>
  <c r="T84" i="26"/>
  <c r="T83" i="26"/>
  <c r="T82" i="26"/>
  <c r="T81" i="26"/>
  <c r="R84" i="26"/>
  <c r="R83" i="26"/>
  <c r="R82" i="26"/>
  <c r="R81" i="26"/>
  <c r="P84" i="26"/>
  <c r="P83" i="26"/>
  <c r="P82" i="26"/>
  <c r="P81" i="26"/>
  <c r="AU76" i="1"/>
  <c r="BK84" i="26"/>
  <c r="BK83" i="26"/>
  <c r="J83" i="26"/>
  <c r="BK82" i="26"/>
  <c r="J82" i="26"/>
  <c r="BK81" i="26"/>
  <c r="J81" i="26"/>
  <c r="J56" i="26"/>
  <c r="J27" i="26"/>
  <c r="AG76" i="1"/>
  <c r="J84" i="26"/>
  <c r="BE84" i="26"/>
  <c r="J30" i="26"/>
  <c r="AV76" i="1"/>
  <c r="F30" i="26"/>
  <c r="AZ76" i="1"/>
  <c r="J58" i="26"/>
  <c r="J57" i="26"/>
  <c r="J77" i="26"/>
  <c r="F77" i="26"/>
  <c r="F75" i="26"/>
  <c r="E73" i="26"/>
  <c r="J51" i="26"/>
  <c r="F51" i="26"/>
  <c r="F49" i="26"/>
  <c r="E47" i="26"/>
  <c r="J36" i="26"/>
  <c r="J18" i="26"/>
  <c r="E18" i="26"/>
  <c r="F78" i="26"/>
  <c r="F52" i="26"/>
  <c r="J17" i="26"/>
  <c r="J12" i="26"/>
  <c r="J75" i="26"/>
  <c r="J49" i="26"/>
  <c r="E7" i="26"/>
  <c r="E71" i="26"/>
  <c r="E45" i="26"/>
  <c r="AY75" i="1"/>
  <c r="AX75" i="1"/>
  <c r="BI84" i="25"/>
  <c r="BH84" i="25"/>
  <c r="BG84" i="25"/>
  <c r="BF84" i="25"/>
  <c r="T84" i="25"/>
  <c r="R84" i="25"/>
  <c r="P84" i="25"/>
  <c r="BK84" i="25"/>
  <c r="J84" i="25"/>
  <c r="BE84" i="25"/>
  <c r="BI83" i="25"/>
  <c r="BH83" i="25"/>
  <c r="BG83" i="25"/>
  <c r="BF83" i="25"/>
  <c r="T83" i="25"/>
  <c r="R83" i="25"/>
  <c r="P83" i="25"/>
  <c r="BK83" i="25"/>
  <c r="J83" i="25"/>
  <c r="BE83" i="25"/>
  <c r="BI82" i="25"/>
  <c r="BH82" i="25"/>
  <c r="BG82" i="25"/>
  <c r="BF82" i="25"/>
  <c r="T82" i="25"/>
  <c r="R82" i="25"/>
  <c r="P82" i="25"/>
  <c r="BK82" i="25"/>
  <c r="J82" i="25"/>
  <c r="BE82" i="25"/>
  <c r="BI81" i="25"/>
  <c r="F34" i="25"/>
  <c r="BD75" i="1"/>
  <c r="BH81" i="25"/>
  <c r="F33" i="25"/>
  <c r="BC75" i="1"/>
  <c r="BG81" i="25"/>
  <c r="F32" i="25"/>
  <c r="BB75" i="1"/>
  <c r="BF81" i="25"/>
  <c r="J31" i="25"/>
  <c r="AW75" i="1"/>
  <c r="F31" i="25"/>
  <c r="BA75" i="1"/>
  <c r="T81" i="25"/>
  <c r="T80" i="25"/>
  <c r="T79" i="25"/>
  <c r="T78" i="25"/>
  <c r="R81" i="25"/>
  <c r="R80" i="25"/>
  <c r="R79" i="25"/>
  <c r="R78" i="25"/>
  <c r="P81" i="25"/>
  <c r="P80" i="25"/>
  <c r="P79" i="25"/>
  <c r="P78" i="25"/>
  <c r="AU75" i="1"/>
  <c r="BK81" i="25"/>
  <c r="BK80" i="25"/>
  <c r="J80" i="25"/>
  <c r="BK79" i="25"/>
  <c r="J79" i="25"/>
  <c r="BK78" i="25"/>
  <c r="J78" i="25"/>
  <c r="J56" i="25"/>
  <c r="J27" i="25"/>
  <c r="AG75" i="1"/>
  <c r="J81" i="25"/>
  <c r="BE81" i="25"/>
  <c r="J30" i="25"/>
  <c r="AV75" i="1"/>
  <c r="F30" i="25"/>
  <c r="AZ75" i="1"/>
  <c r="J58" i="25"/>
  <c r="J57" i="25"/>
  <c r="J74" i="25"/>
  <c r="F74" i="25"/>
  <c r="F72" i="25"/>
  <c r="E70" i="25"/>
  <c r="J51" i="25"/>
  <c r="F51" i="25"/>
  <c r="F49" i="25"/>
  <c r="E47" i="25"/>
  <c r="J36" i="25"/>
  <c r="J18" i="25"/>
  <c r="E18" i="25"/>
  <c r="F75" i="25"/>
  <c r="F52" i="25"/>
  <c r="J17" i="25"/>
  <c r="J12" i="25"/>
  <c r="J72" i="25"/>
  <c r="J49" i="25"/>
  <c r="E7" i="25"/>
  <c r="E68" i="25"/>
  <c r="E45" i="25"/>
  <c r="AY74" i="1"/>
  <c r="AX74" i="1"/>
  <c r="BI129" i="24"/>
  <c r="BH129" i="24"/>
  <c r="BG129" i="24"/>
  <c r="BF129" i="24"/>
  <c r="T129" i="24"/>
  <c r="T128" i="24"/>
  <c r="R129" i="24"/>
  <c r="R128" i="24"/>
  <c r="P129" i="24"/>
  <c r="P128" i="24"/>
  <c r="BK129" i="24"/>
  <c r="BK128" i="24"/>
  <c r="J128" i="24"/>
  <c r="J129" i="24"/>
  <c r="BE129" i="24"/>
  <c r="J66" i="24"/>
  <c r="BI124" i="24"/>
  <c r="BH124" i="24"/>
  <c r="BG124" i="24"/>
  <c r="BF124" i="24"/>
  <c r="T124" i="24"/>
  <c r="T123" i="24"/>
  <c r="R124" i="24"/>
  <c r="R123" i="24"/>
  <c r="P124" i="24"/>
  <c r="P123" i="24"/>
  <c r="BK124" i="24"/>
  <c r="BK123" i="24"/>
  <c r="J123" i="24"/>
  <c r="J124" i="24"/>
  <c r="BE124" i="24"/>
  <c r="J65" i="24"/>
  <c r="BI119" i="24"/>
  <c r="BH119" i="24"/>
  <c r="BG119" i="24"/>
  <c r="BF119" i="24"/>
  <c r="T119" i="24"/>
  <c r="T118" i="24"/>
  <c r="R119" i="24"/>
  <c r="R118" i="24"/>
  <c r="P119" i="24"/>
  <c r="P118" i="24"/>
  <c r="BK119" i="24"/>
  <c r="BK118" i="24"/>
  <c r="J118" i="24"/>
  <c r="J119" i="24"/>
  <c r="BE119" i="24"/>
  <c r="J64" i="24"/>
  <c r="BI114" i="24"/>
  <c r="BH114" i="24"/>
  <c r="BG114" i="24"/>
  <c r="BF114" i="24"/>
  <c r="T114" i="24"/>
  <c r="T113" i="24"/>
  <c r="R114" i="24"/>
  <c r="R113" i="24"/>
  <c r="P114" i="24"/>
  <c r="P113" i="24"/>
  <c r="BK114" i="24"/>
  <c r="BK113" i="24"/>
  <c r="J113" i="24"/>
  <c r="J114" i="24"/>
  <c r="BE114" i="24"/>
  <c r="J63" i="24"/>
  <c r="BI109" i="24"/>
  <c r="BH109" i="24"/>
  <c r="BG109" i="24"/>
  <c r="BF109" i="24"/>
  <c r="T109" i="24"/>
  <c r="T108" i="24"/>
  <c r="R109" i="24"/>
  <c r="R108" i="24"/>
  <c r="P109" i="24"/>
  <c r="P108" i="24"/>
  <c r="BK109" i="24"/>
  <c r="BK108" i="24"/>
  <c r="J108" i="24"/>
  <c r="J109" i="24"/>
  <c r="BE109" i="24"/>
  <c r="J62" i="24"/>
  <c r="BI104" i="24"/>
  <c r="BH104" i="24"/>
  <c r="BG104" i="24"/>
  <c r="BF104" i="24"/>
  <c r="T104" i="24"/>
  <c r="T103" i="24"/>
  <c r="R104" i="24"/>
  <c r="R103" i="24"/>
  <c r="P104" i="24"/>
  <c r="P103" i="24"/>
  <c r="BK104" i="24"/>
  <c r="BK103" i="24"/>
  <c r="J103" i="24"/>
  <c r="J104" i="24"/>
  <c r="BE104" i="24"/>
  <c r="J61" i="24"/>
  <c r="BI99" i="24"/>
  <c r="BH99" i="24"/>
  <c r="BG99" i="24"/>
  <c r="BF99" i="24"/>
  <c r="T99" i="24"/>
  <c r="T98" i="24"/>
  <c r="R99" i="24"/>
  <c r="R98" i="24"/>
  <c r="P99" i="24"/>
  <c r="P98" i="24"/>
  <c r="BK99" i="24"/>
  <c r="BK98" i="24"/>
  <c r="J98" i="24"/>
  <c r="J99" i="24"/>
  <c r="BE99" i="24"/>
  <c r="J60" i="24"/>
  <c r="BI94" i="24"/>
  <c r="BH94" i="24"/>
  <c r="BG94" i="24"/>
  <c r="BF94" i="24"/>
  <c r="T94" i="24"/>
  <c r="T93" i="24"/>
  <c r="R94" i="24"/>
  <c r="R93" i="24"/>
  <c r="P94" i="24"/>
  <c r="P93" i="24"/>
  <c r="BK94" i="24"/>
  <c r="BK93" i="24"/>
  <c r="J93" i="24"/>
  <c r="J94" i="24"/>
  <c r="BE94" i="24"/>
  <c r="J59" i="24"/>
  <c r="BI89" i="24"/>
  <c r="F34" i="24"/>
  <c r="BD74" i="1"/>
  <c r="BH89" i="24"/>
  <c r="F33" i="24"/>
  <c r="BC74" i="1"/>
  <c r="BG89" i="24"/>
  <c r="F32" i="24"/>
  <c r="BB74" i="1"/>
  <c r="BF89" i="24"/>
  <c r="J31" i="24"/>
  <c r="AW74" i="1"/>
  <c r="F31" i="24"/>
  <c r="BA74" i="1"/>
  <c r="T89" i="24"/>
  <c r="T88" i="24"/>
  <c r="T87" i="24"/>
  <c r="T86" i="24"/>
  <c r="R89" i="24"/>
  <c r="R88" i="24"/>
  <c r="R87" i="24"/>
  <c r="R86" i="24"/>
  <c r="P89" i="24"/>
  <c r="P88" i="24"/>
  <c r="P87" i="24"/>
  <c r="P86" i="24"/>
  <c r="AU74" i="1"/>
  <c r="BK89" i="24"/>
  <c r="BK88" i="24"/>
  <c r="J88" i="24"/>
  <c r="BK87" i="24"/>
  <c r="J87" i="24"/>
  <c r="BK86" i="24"/>
  <c r="J86" i="24"/>
  <c r="J56" i="24"/>
  <c r="J27" i="24"/>
  <c r="AG74" i="1"/>
  <c r="J89" i="24"/>
  <c r="BE89" i="24"/>
  <c r="J30" i="24"/>
  <c r="AV74" i="1"/>
  <c r="F30" i="24"/>
  <c r="AZ74" i="1"/>
  <c r="J58" i="24"/>
  <c r="J57" i="24"/>
  <c r="J82" i="24"/>
  <c r="F82" i="24"/>
  <c r="F80" i="24"/>
  <c r="E78" i="24"/>
  <c r="J51" i="24"/>
  <c r="F51" i="24"/>
  <c r="F49" i="24"/>
  <c r="E47" i="24"/>
  <c r="J36" i="24"/>
  <c r="J18" i="24"/>
  <c r="E18" i="24"/>
  <c r="F83" i="24"/>
  <c r="F52" i="24"/>
  <c r="J17" i="24"/>
  <c r="J12" i="24"/>
  <c r="J80" i="24"/>
  <c r="J49" i="24"/>
  <c r="E7" i="24"/>
  <c r="E76" i="24"/>
  <c r="E45" i="24"/>
  <c r="AY73" i="1"/>
  <c r="AX73" i="1"/>
  <c r="BI91" i="23"/>
  <c r="BH91" i="23"/>
  <c r="BG91" i="23"/>
  <c r="BF91" i="23"/>
  <c r="T91" i="23"/>
  <c r="T90" i="23"/>
  <c r="R91" i="23"/>
  <c r="R90" i="23"/>
  <c r="P91" i="23"/>
  <c r="P90" i="23"/>
  <c r="BK91" i="23"/>
  <c r="BK90" i="23"/>
  <c r="J90" i="23"/>
  <c r="J91" i="23"/>
  <c r="BE91" i="23"/>
  <c r="J59" i="23"/>
  <c r="BI88" i="23"/>
  <c r="BH88" i="23"/>
  <c r="BG88" i="23"/>
  <c r="BF88" i="23"/>
  <c r="T88" i="23"/>
  <c r="R88" i="23"/>
  <c r="P88" i="23"/>
  <c r="BK88" i="23"/>
  <c r="J88" i="23"/>
  <c r="BE88" i="23"/>
  <c r="BI85" i="23"/>
  <c r="BH85" i="23"/>
  <c r="BG85" i="23"/>
  <c r="BF85" i="23"/>
  <c r="T85" i="23"/>
  <c r="R85" i="23"/>
  <c r="P85" i="23"/>
  <c r="BK85" i="23"/>
  <c r="J85" i="23"/>
  <c r="BE85" i="23"/>
  <c r="BI82" i="23"/>
  <c r="F34" i="23"/>
  <c r="BD73" i="1"/>
  <c r="BH82" i="23"/>
  <c r="F33" i="23"/>
  <c r="BC73" i="1"/>
  <c r="BG82" i="23"/>
  <c r="F32" i="23"/>
  <c r="BB73" i="1"/>
  <c r="BF82" i="23"/>
  <c r="J31" i="23"/>
  <c r="AW73" i="1"/>
  <c r="F31" i="23"/>
  <c r="BA73" i="1"/>
  <c r="T82" i="23"/>
  <c r="T81" i="23"/>
  <c r="T80" i="23"/>
  <c r="T79" i="23"/>
  <c r="R82" i="23"/>
  <c r="R81" i="23"/>
  <c r="R80" i="23"/>
  <c r="R79" i="23"/>
  <c r="P82" i="23"/>
  <c r="P81" i="23"/>
  <c r="P80" i="23"/>
  <c r="P79" i="23"/>
  <c r="AU73" i="1"/>
  <c r="BK82" i="23"/>
  <c r="BK81" i="23"/>
  <c r="J81" i="23"/>
  <c r="BK80" i="23"/>
  <c r="J80" i="23"/>
  <c r="BK79" i="23"/>
  <c r="J79" i="23"/>
  <c r="J56" i="23"/>
  <c r="J27" i="23"/>
  <c r="AG73" i="1"/>
  <c r="J82" i="23"/>
  <c r="BE82" i="23"/>
  <c r="J30" i="23"/>
  <c r="AV73" i="1"/>
  <c r="F30" i="23"/>
  <c r="AZ73" i="1"/>
  <c r="J58" i="23"/>
  <c r="J57" i="23"/>
  <c r="J75" i="23"/>
  <c r="F75" i="23"/>
  <c r="F73" i="23"/>
  <c r="E71" i="23"/>
  <c r="J51" i="23"/>
  <c r="F51" i="23"/>
  <c r="F49" i="23"/>
  <c r="E47" i="23"/>
  <c r="J36" i="23"/>
  <c r="J18" i="23"/>
  <c r="E18" i="23"/>
  <c r="F76" i="23"/>
  <c r="F52" i="23"/>
  <c r="J17" i="23"/>
  <c r="J12" i="23"/>
  <c r="J73" i="23"/>
  <c r="J49" i="23"/>
  <c r="E7" i="23"/>
  <c r="E69" i="23"/>
  <c r="E45" i="23"/>
  <c r="AY72" i="1"/>
  <c r="AX72" i="1"/>
  <c r="BI210" i="22"/>
  <c r="BH210" i="22"/>
  <c r="BG210" i="22"/>
  <c r="BF210" i="22"/>
  <c r="T210" i="22"/>
  <c r="T209" i="22"/>
  <c r="R210" i="22"/>
  <c r="R209" i="22"/>
  <c r="P210" i="22"/>
  <c r="P209" i="22"/>
  <c r="BK210" i="22"/>
  <c r="BK209" i="22"/>
  <c r="J209" i="22"/>
  <c r="J210" i="22"/>
  <c r="BE210" i="22"/>
  <c r="J63" i="22"/>
  <c r="BI206" i="22"/>
  <c r="BH206" i="22"/>
  <c r="BG206" i="22"/>
  <c r="BF206" i="22"/>
  <c r="T206" i="22"/>
  <c r="R206" i="22"/>
  <c r="P206" i="22"/>
  <c r="BK206" i="22"/>
  <c r="J206" i="22"/>
  <c r="BE206" i="22"/>
  <c r="BI204" i="22"/>
  <c r="BH204" i="22"/>
  <c r="BG204" i="22"/>
  <c r="BF204" i="22"/>
  <c r="T204" i="22"/>
  <c r="R204" i="22"/>
  <c r="P204" i="22"/>
  <c r="BK204" i="22"/>
  <c r="J204" i="22"/>
  <c r="BE204" i="22"/>
  <c r="BI201" i="22"/>
  <c r="BH201" i="22"/>
  <c r="BG201" i="22"/>
  <c r="BF201" i="22"/>
  <c r="T201" i="22"/>
  <c r="R201" i="22"/>
  <c r="P201" i="22"/>
  <c r="BK201" i="22"/>
  <c r="J201" i="22"/>
  <c r="BE201" i="22"/>
  <c r="BI199" i="22"/>
  <c r="BH199" i="22"/>
  <c r="BG199" i="22"/>
  <c r="BF199" i="22"/>
  <c r="T199" i="22"/>
  <c r="R199" i="22"/>
  <c r="P199" i="22"/>
  <c r="BK199" i="22"/>
  <c r="J199" i="22"/>
  <c r="BE199" i="22"/>
  <c r="BI196" i="22"/>
  <c r="BH196" i="22"/>
  <c r="BG196" i="22"/>
  <c r="BF196" i="22"/>
  <c r="T196" i="22"/>
  <c r="R196" i="22"/>
  <c r="P196" i="22"/>
  <c r="BK196" i="22"/>
  <c r="J196" i="22"/>
  <c r="BE196" i="22"/>
  <c r="BI193" i="22"/>
  <c r="BH193" i="22"/>
  <c r="BG193" i="22"/>
  <c r="BF193" i="22"/>
  <c r="T193" i="22"/>
  <c r="T192" i="22"/>
  <c r="R193" i="22"/>
  <c r="R192" i="22"/>
  <c r="P193" i="22"/>
  <c r="P192" i="22"/>
  <c r="BK193" i="22"/>
  <c r="BK192" i="22"/>
  <c r="J192" i="22"/>
  <c r="J193" i="22"/>
  <c r="BE193" i="22"/>
  <c r="J62" i="22"/>
  <c r="BI190" i="22"/>
  <c r="BH190" i="22"/>
  <c r="BG190" i="22"/>
  <c r="BF190" i="22"/>
  <c r="T190" i="22"/>
  <c r="R190" i="22"/>
  <c r="P190" i="22"/>
  <c r="BK190" i="22"/>
  <c r="J190" i="22"/>
  <c r="BE190" i="22"/>
  <c r="BI187" i="22"/>
  <c r="BH187" i="22"/>
  <c r="BG187" i="22"/>
  <c r="BF187" i="22"/>
  <c r="T187" i="22"/>
  <c r="R187" i="22"/>
  <c r="P187" i="22"/>
  <c r="BK187" i="22"/>
  <c r="J187" i="22"/>
  <c r="BE187" i="22"/>
  <c r="BI184" i="22"/>
  <c r="BH184" i="22"/>
  <c r="BG184" i="22"/>
  <c r="BF184" i="22"/>
  <c r="T184" i="22"/>
  <c r="R184" i="22"/>
  <c r="P184" i="22"/>
  <c r="BK184" i="22"/>
  <c r="J184" i="22"/>
  <c r="BE184" i="22"/>
  <c r="BI181" i="22"/>
  <c r="BH181" i="22"/>
  <c r="BG181" i="22"/>
  <c r="BF181" i="22"/>
  <c r="T181" i="22"/>
  <c r="R181" i="22"/>
  <c r="P181" i="22"/>
  <c r="BK181" i="22"/>
  <c r="J181" i="22"/>
  <c r="BE181" i="22"/>
  <c r="BI177" i="22"/>
  <c r="BH177" i="22"/>
  <c r="BG177" i="22"/>
  <c r="BF177" i="22"/>
  <c r="T177" i="22"/>
  <c r="R177" i="22"/>
  <c r="P177" i="22"/>
  <c r="BK177" i="22"/>
  <c r="J177" i="22"/>
  <c r="BE177" i="22"/>
  <c r="BI174" i="22"/>
  <c r="BH174" i="22"/>
  <c r="BG174" i="22"/>
  <c r="BF174" i="22"/>
  <c r="T174" i="22"/>
  <c r="R174" i="22"/>
  <c r="P174" i="22"/>
  <c r="BK174" i="22"/>
  <c r="J174" i="22"/>
  <c r="BE174" i="22"/>
  <c r="BI172" i="22"/>
  <c r="BH172" i="22"/>
  <c r="BG172" i="22"/>
  <c r="BF172" i="22"/>
  <c r="T172" i="22"/>
  <c r="R172" i="22"/>
  <c r="P172" i="22"/>
  <c r="BK172" i="22"/>
  <c r="J172" i="22"/>
  <c r="BE172" i="22"/>
  <c r="BI169" i="22"/>
  <c r="BH169" i="22"/>
  <c r="BG169" i="22"/>
  <c r="BF169" i="22"/>
  <c r="T169" i="22"/>
  <c r="T168" i="22"/>
  <c r="R169" i="22"/>
  <c r="R168" i="22"/>
  <c r="P169" i="22"/>
  <c r="P168" i="22"/>
  <c r="BK169" i="22"/>
  <c r="BK168" i="22"/>
  <c r="J168" i="22"/>
  <c r="J169" i="22"/>
  <c r="BE169" i="22"/>
  <c r="J61" i="22"/>
  <c r="BI164" i="22"/>
  <c r="BH164" i="22"/>
  <c r="BG164" i="22"/>
  <c r="BF164" i="22"/>
  <c r="T164" i="22"/>
  <c r="R164" i="22"/>
  <c r="P164" i="22"/>
  <c r="BK164" i="22"/>
  <c r="J164" i="22"/>
  <c r="BE164" i="22"/>
  <c r="BI162" i="22"/>
  <c r="BH162" i="22"/>
  <c r="BG162" i="22"/>
  <c r="BF162" i="22"/>
  <c r="T162" i="22"/>
  <c r="R162" i="22"/>
  <c r="P162" i="22"/>
  <c r="BK162" i="22"/>
  <c r="J162" i="22"/>
  <c r="BE162" i="22"/>
  <c r="BI159" i="22"/>
  <c r="BH159" i="22"/>
  <c r="BG159" i="22"/>
  <c r="BF159" i="22"/>
  <c r="T159" i="22"/>
  <c r="R159" i="22"/>
  <c r="P159" i="22"/>
  <c r="BK159" i="22"/>
  <c r="J159" i="22"/>
  <c r="BE159" i="22"/>
  <c r="BI157" i="22"/>
  <c r="BH157" i="22"/>
  <c r="BG157" i="22"/>
  <c r="BF157" i="22"/>
  <c r="T157" i="22"/>
  <c r="R157" i="22"/>
  <c r="P157" i="22"/>
  <c r="BK157" i="22"/>
  <c r="J157" i="22"/>
  <c r="BE157" i="22"/>
  <c r="BI154" i="22"/>
  <c r="BH154" i="22"/>
  <c r="BG154" i="22"/>
  <c r="BF154" i="22"/>
  <c r="T154" i="22"/>
  <c r="R154" i="22"/>
  <c r="P154" i="22"/>
  <c r="BK154" i="22"/>
  <c r="J154" i="22"/>
  <c r="BE154" i="22"/>
  <c r="BI151" i="22"/>
  <c r="BH151" i="22"/>
  <c r="BG151" i="22"/>
  <c r="BF151" i="22"/>
  <c r="T151" i="22"/>
  <c r="R151" i="22"/>
  <c r="P151" i="22"/>
  <c r="BK151" i="22"/>
  <c r="J151" i="22"/>
  <c r="BE151" i="22"/>
  <c r="BI148" i="22"/>
  <c r="BH148" i="22"/>
  <c r="BG148" i="22"/>
  <c r="BF148" i="22"/>
  <c r="T148" i="22"/>
  <c r="R148" i="22"/>
  <c r="P148" i="22"/>
  <c r="BK148" i="22"/>
  <c r="J148" i="22"/>
  <c r="BE148" i="22"/>
  <c r="BI145" i="22"/>
  <c r="BH145" i="22"/>
  <c r="BG145" i="22"/>
  <c r="BF145" i="22"/>
  <c r="T145" i="22"/>
  <c r="T144" i="22"/>
  <c r="R145" i="22"/>
  <c r="R144" i="22"/>
  <c r="P145" i="22"/>
  <c r="P144" i="22"/>
  <c r="BK145" i="22"/>
  <c r="BK144" i="22"/>
  <c r="J144" i="22"/>
  <c r="J145" i="22"/>
  <c r="BE145" i="22"/>
  <c r="J60" i="22"/>
  <c r="BI140" i="22"/>
  <c r="BH140" i="22"/>
  <c r="BG140" i="22"/>
  <c r="BF140" i="22"/>
  <c r="T140" i="22"/>
  <c r="R140" i="22"/>
  <c r="P140" i="22"/>
  <c r="BK140" i="22"/>
  <c r="J140" i="22"/>
  <c r="BE140" i="22"/>
  <c r="BI137" i="22"/>
  <c r="BH137" i="22"/>
  <c r="BG137" i="22"/>
  <c r="BF137" i="22"/>
  <c r="T137" i="22"/>
  <c r="R137" i="22"/>
  <c r="P137" i="22"/>
  <c r="BK137" i="22"/>
  <c r="J137" i="22"/>
  <c r="BE137" i="22"/>
  <c r="BI134" i="22"/>
  <c r="BH134" i="22"/>
  <c r="BG134" i="22"/>
  <c r="BF134" i="22"/>
  <c r="T134" i="22"/>
  <c r="R134" i="22"/>
  <c r="P134" i="22"/>
  <c r="BK134" i="22"/>
  <c r="J134" i="22"/>
  <c r="BE134" i="22"/>
  <c r="BI132" i="22"/>
  <c r="BH132" i="22"/>
  <c r="BG132" i="22"/>
  <c r="BF132" i="22"/>
  <c r="T132" i="22"/>
  <c r="R132" i="22"/>
  <c r="P132" i="22"/>
  <c r="BK132" i="22"/>
  <c r="J132" i="22"/>
  <c r="BE132" i="22"/>
  <c r="BI130" i="22"/>
  <c r="BH130" i="22"/>
  <c r="BG130" i="22"/>
  <c r="BF130" i="22"/>
  <c r="T130" i="22"/>
  <c r="R130" i="22"/>
  <c r="P130" i="22"/>
  <c r="BK130" i="22"/>
  <c r="J130" i="22"/>
  <c r="BE130" i="22"/>
  <c r="BI127" i="22"/>
  <c r="BH127" i="22"/>
  <c r="BG127" i="22"/>
  <c r="BF127" i="22"/>
  <c r="T127" i="22"/>
  <c r="R127" i="22"/>
  <c r="P127" i="22"/>
  <c r="BK127" i="22"/>
  <c r="J127" i="22"/>
  <c r="BE127" i="22"/>
  <c r="BI125" i="22"/>
  <c r="BH125" i="22"/>
  <c r="BG125" i="22"/>
  <c r="BF125" i="22"/>
  <c r="T125" i="22"/>
  <c r="R125" i="22"/>
  <c r="P125" i="22"/>
  <c r="BK125" i="22"/>
  <c r="J125" i="22"/>
  <c r="BE125" i="22"/>
  <c r="BI122" i="22"/>
  <c r="BH122" i="22"/>
  <c r="BG122" i="22"/>
  <c r="BF122" i="22"/>
  <c r="T122" i="22"/>
  <c r="R122" i="22"/>
  <c r="P122" i="22"/>
  <c r="BK122" i="22"/>
  <c r="J122" i="22"/>
  <c r="BE122" i="22"/>
  <c r="BI119" i="22"/>
  <c r="BH119" i="22"/>
  <c r="BG119" i="22"/>
  <c r="BF119" i="22"/>
  <c r="T119" i="22"/>
  <c r="R119" i="22"/>
  <c r="P119" i="22"/>
  <c r="BK119" i="22"/>
  <c r="J119" i="22"/>
  <c r="BE119" i="22"/>
  <c r="BI116" i="22"/>
  <c r="BH116" i="22"/>
  <c r="BG116" i="22"/>
  <c r="BF116" i="22"/>
  <c r="T116" i="22"/>
  <c r="R116" i="22"/>
  <c r="P116" i="22"/>
  <c r="BK116" i="22"/>
  <c r="J116" i="22"/>
  <c r="BE116" i="22"/>
  <c r="BI113" i="22"/>
  <c r="BH113" i="22"/>
  <c r="BG113" i="22"/>
  <c r="BF113" i="22"/>
  <c r="T113" i="22"/>
  <c r="R113" i="22"/>
  <c r="P113" i="22"/>
  <c r="BK113" i="22"/>
  <c r="J113" i="22"/>
  <c r="BE113" i="22"/>
  <c r="BI111" i="22"/>
  <c r="BH111" i="22"/>
  <c r="BG111" i="22"/>
  <c r="BF111" i="22"/>
  <c r="T111" i="22"/>
  <c r="R111" i="22"/>
  <c r="P111" i="22"/>
  <c r="BK111" i="22"/>
  <c r="J111" i="22"/>
  <c r="BE111" i="22"/>
  <c r="BI108" i="22"/>
  <c r="BH108" i="22"/>
  <c r="BG108" i="22"/>
  <c r="BF108" i="22"/>
  <c r="T108" i="22"/>
  <c r="T107" i="22"/>
  <c r="R108" i="22"/>
  <c r="R107" i="22"/>
  <c r="P108" i="22"/>
  <c r="P107" i="22"/>
  <c r="BK108" i="22"/>
  <c r="BK107" i="22"/>
  <c r="J107" i="22"/>
  <c r="J108" i="22"/>
  <c r="BE108" i="22"/>
  <c r="J59" i="22"/>
  <c r="BI103" i="22"/>
  <c r="BH103" i="22"/>
  <c r="BG103" i="22"/>
  <c r="BF103" i="22"/>
  <c r="T103" i="22"/>
  <c r="R103" i="22"/>
  <c r="P103" i="22"/>
  <c r="BK103" i="22"/>
  <c r="J103" i="22"/>
  <c r="BE103" i="22"/>
  <c r="BI101" i="22"/>
  <c r="BH101" i="22"/>
  <c r="BG101" i="22"/>
  <c r="BF101" i="22"/>
  <c r="T101" i="22"/>
  <c r="R101" i="22"/>
  <c r="P101" i="22"/>
  <c r="BK101" i="22"/>
  <c r="J101" i="22"/>
  <c r="BE101" i="22"/>
  <c r="BI98" i="22"/>
  <c r="BH98" i="22"/>
  <c r="BG98" i="22"/>
  <c r="BF98" i="22"/>
  <c r="T98" i="22"/>
  <c r="R98" i="22"/>
  <c r="P98" i="22"/>
  <c r="BK98" i="22"/>
  <c r="J98" i="22"/>
  <c r="BE98" i="22"/>
  <c r="BI96" i="22"/>
  <c r="BH96" i="22"/>
  <c r="BG96" i="22"/>
  <c r="BF96" i="22"/>
  <c r="T96" i="22"/>
  <c r="R96" i="22"/>
  <c r="P96" i="22"/>
  <c r="BK96" i="22"/>
  <c r="J96" i="22"/>
  <c r="BE96" i="22"/>
  <c r="BI93" i="22"/>
  <c r="BH93" i="22"/>
  <c r="BG93" i="22"/>
  <c r="BF93" i="22"/>
  <c r="T93" i="22"/>
  <c r="R93" i="22"/>
  <c r="P93" i="22"/>
  <c r="BK93" i="22"/>
  <c r="J93" i="22"/>
  <c r="BE93" i="22"/>
  <c r="BI91" i="22"/>
  <c r="BH91" i="22"/>
  <c r="BG91" i="22"/>
  <c r="BF91" i="22"/>
  <c r="T91" i="22"/>
  <c r="R91" i="22"/>
  <c r="P91" i="22"/>
  <c r="BK91" i="22"/>
  <c r="J91" i="22"/>
  <c r="BE91" i="22"/>
  <c r="BI89" i="22"/>
  <c r="BH89" i="22"/>
  <c r="BG89" i="22"/>
  <c r="BF89" i="22"/>
  <c r="T89" i="22"/>
  <c r="R89" i="22"/>
  <c r="P89" i="22"/>
  <c r="BK89" i="22"/>
  <c r="J89" i="22"/>
  <c r="BE89" i="22"/>
  <c r="BI86" i="22"/>
  <c r="F34" i="22"/>
  <c r="BD72" i="1"/>
  <c r="BH86" i="22"/>
  <c r="F33" i="22"/>
  <c r="BC72" i="1"/>
  <c r="BG86" i="22"/>
  <c r="F32" i="22"/>
  <c r="BB72" i="1"/>
  <c r="BF86" i="22"/>
  <c r="J31" i="22"/>
  <c r="AW72" i="1"/>
  <c r="F31" i="22"/>
  <c r="BA72" i="1"/>
  <c r="T86" i="22"/>
  <c r="T85" i="22"/>
  <c r="T84" i="22"/>
  <c r="T83" i="22"/>
  <c r="R86" i="22"/>
  <c r="R85" i="22"/>
  <c r="R84" i="22"/>
  <c r="R83" i="22"/>
  <c r="P86" i="22"/>
  <c r="P85" i="22"/>
  <c r="P84" i="22"/>
  <c r="P83" i="22"/>
  <c r="AU72" i="1"/>
  <c r="BK86" i="22"/>
  <c r="BK85" i="22"/>
  <c r="J85" i="22"/>
  <c r="BK84" i="22"/>
  <c r="J84" i="22"/>
  <c r="BK83" i="22"/>
  <c r="J83" i="22"/>
  <c r="J56" i="22"/>
  <c r="J27" i="22"/>
  <c r="AG72" i="1"/>
  <c r="J86" i="22"/>
  <c r="BE86" i="22"/>
  <c r="J30" i="22"/>
  <c r="AV72" i="1"/>
  <c r="F30" i="22"/>
  <c r="AZ72" i="1"/>
  <c r="J58" i="22"/>
  <c r="J57" i="22"/>
  <c r="J79" i="22"/>
  <c r="F79" i="22"/>
  <c r="F77" i="22"/>
  <c r="E75" i="22"/>
  <c r="J51" i="22"/>
  <c r="F51" i="22"/>
  <c r="F49" i="22"/>
  <c r="E47" i="22"/>
  <c r="J36" i="22"/>
  <c r="J18" i="22"/>
  <c r="E18" i="22"/>
  <c r="F80" i="22"/>
  <c r="F52" i="22"/>
  <c r="J17" i="22"/>
  <c r="J12" i="22"/>
  <c r="J77" i="22"/>
  <c r="J49" i="22"/>
  <c r="E7" i="22"/>
  <c r="E73" i="22"/>
  <c r="E45" i="22"/>
  <c r="AY71" i="1"/>
  <c r="AX71" i="1"/>
  <c r="BI91" i="21"/>
  <c r="BH91" i="21"/>
  <c r="BG91" i="21"/>
  <c r="BF91" i="21"/>
  <c r="T91" i="21"/>
  <c r="T90" i="21"/>
  <c r="R91" i="21"/>
  <c r="R90" i="21"/>
  <c r="P91" i="21"/>
  <c r="P90" i="21"/>
  <c r="BK91" i="21"/>
  <c r="BK90" i="21"/>
  <c r="J90" i="21"/>
  <c r="J91" i="21"/>
  <c r="BE91" i="21"/>
  <c r="J59" i="21"/>
  <c r="BI88" i="21"/>
  <c r="BH88" i="21"/>
  <c r="BG88" i="21"/>
  <c r="BF88" i="21"/>
  <c r="T88" i="21"/>
  <c r="R88" i="21"/>
  <c r="P88" i="21"/>
  <c r="BK88" i="21"/>
  <c r="J88" i="21"/>
  <c r="BE88" i="21"/>
  <c r="BI85" i="21"/>
  <c r="BH85" i="21"/>
  <c r="BG85" i="21"/>
  <c r="BF85" i="21"/>
  <c r="T85" i="21"/>
  <c r="R85" i="21"/>
  <c r="P85" i="21"/>
  <c r="BK85" i="21"/>
  <c r="J85" i="21"/>
  <c r="BE85" i="21"/>
  <c r="BI82" i="21"/>
  <c r="F34" i="21"/>
  <c r="BD71" i="1"/>
  <c r="BH82" i="21"/>
  <c r="F33" i="21"/>
  <c r="BC71" i="1"/>
  <c r="BG82" i="21"/>
  <c r="F32" i="21"/>
  <c r="BB71" i="1"/>
  <c r="BF82" i="21"/>
  <c r="J31" i="21"/>
  <c r="AW71" i="1"/>
  <c r="F31" i="21"/>
  <c r="BA71" i="1"/>
  <c r="T82" i="21"/>
  <c r="T81" i="21"/>
  <c r="T80" i="21"/>
  <c r="T79" i="21"/>
  <c r="R82" i="21"/>
  <c r="R81" i="21"/>
  <c r="R80" i="21"/>
  <c r="R79" i="21"/>
  <c r="P82" i="21"/>
  <c r="P81" i="21"/>
  <c r="P80" i="21"/>
  <c r="P79" i="21"/>
  <c r="AU71" i="1"/>
  <c r="BK82" i="21"/>
  <c r="BK81" i="21"/>
  <c r="J81" i="21"/>
  <c r="BK80" i="21"/>
  <c r="J80" i="21"/>
  <c r="BK79" i="21"/>
  <c r="J79" i="21"/>
  <c r="J56" i="21"/>
  <c r="J27" i="21"/>
  <c r="AG71" i="1"/>
  <c r="J82" i="21"/>
  <c r="BE82" i="21"/>
  <c r="J30" i="21"/>
  <c r="AV71" i="1"/>
  <c r="F30" i="21"/>
  <c r="AZ71" i="1"/>
  <c r="J58" i="21"/>
  <c r="J57" i="21"/>
  <c r="J75" i="21"/>
  <c r="F75" i="21"/>
  <c r="F73" i="21"/>
  <c r="E71" i="21"/>
  <c r="J51" i="21"/>
  <c r="F51" i="21"/>
  <c r="F49" i="21"/>
  <c r="E47" i="21"/>
  <c r="J36" i="21"/>
  <c r="J18" i="21"/>
  <c r="E18" i="21"/>
  <c r="F76" i="21"/>
  <c r="F52" i="21"/>
  <c r="J17" i="21"/>
  <c r="J12" i="21"/>
  <c r="J73" i="21"/>
  <c r="J49" i="21"/>
  <c r="E7" i="21"/>
  <c r="E69" i="21"/>
  <c r="E45" i="21"/>
  <c r="AY70" i="1"/>
  <c r="AX70" i="1"/>
  <c r="BI99" i="20"/>
  <c r="BH99" i="20"/>
  <c r="BG99" i="20"/>
  <c r="BF99" i="20"/>
  <c r="T99" i="20"/>
  <c r="R99" i="20"/>
  <c r="P99" i="20"/>
  <c r="BK99" i="20"/>
  <c r="J99" i="20"/>
  <c r="BE99" i="20"/>
  <c r="BI96" i="20"/>
  <c r="BH96" i="20"/>
  <c r="BG96" i="20"/>
  <c r="BF96" i="20"/>
  <c r="T96" i="20"/>
  <c r="R96" i="20"/>
  <c r="P96" i="20"/>
  <c r="BK96" i="20"/>
  <c r="J96" i="20"/>
  <c r="BE96" i="20"/>
  <c r="BI92" i="20"/>
  <c r="BH92" i="20"/>
  <c r="BG92" i="20"/>
  <c r="BF92" i="20"/>
  <c r="T92" i="20"/>
  <c r="T91" i="20"/>
  <c r="R92" i="20"/>
  <c r="R91" i="20"/>
  <c r="P92" i="20"/>
  <c r="P91" i="20"/>
  <c r="BK92" i="20"/>
  <c r="BK91" i="20"/>
  <c r="J91" i="20"/>
  <c r="J92" i="20"/>
  <c r="BE92" i="20"/>
  <c r="J59" i="20"/>
  <c r="BI88" i="20"/>
  <c r="BH88" i="20"/>
  <c r="BG88" i="20"/>
  <c r="BF88" i="20"/>
  <c r="T88" i="20"/>
  <c r="R88" i="20"/>
  <c r="P88" i="20"/>
  <c r="BK88" i="20"/>
  <c r="J88" i="20"/>
  <c r="BE88" i="20"/>
  <c r="BI85" i="20"/>
  <c r="BH85" i="20"/>
  <c r="BG85" i="20"/>
  <c r="BF85" i="20"/>
  <c r="T85" i="20"/>
  <c r="R85" i="20"/>
  <c r="P85" i="20"/>
  <c r="BK85" i="20"/>
  <c r="J85" i="20"/>
  <c r="BE85" i="20"/>
  <c r="BI82" i="20"/>
  <c r="F34" i="20"/>
  <c r="BD70" i="1"/>
  <c r="BH82" i="20"/>
  <c r="F33" i="20"/>
  <c r="BC70" i="1"/>
  <c r="BG82" i="20"/>
  <c r="F32" i="20"/>
  <c r="BB70" i="1"/>
  <c r="BF82" i="20"/>
  <c r="J31" i="20"/>
  <c r="AW70" i="1"/>
  <c r="F31" i="20"/>
  <c r="BA70" i="1"/>
  <c r="T82" i="20"/>
  <c r="T81" i="20"/>
  <c r="T80" i="20"/>
  <c r="T79" i="20"/>
  <c r="R82" i="20"/>
  <c r="R81" i="20"/>
  <c r="R80" i="20"/>
  <c r="R79" i="20"/>
  <c r="P82" i="20"/>
  <c r="P81" i="20"/>
  <c r="P80" i="20"/>
  <c r="P79" i="20"/>
  <c r="AU70" i="1"/>
  <c r="BK82" i="20"/>
  <c r="BK81" i="20"/>
  <c r="J81" i="20"/>
  <c r="BK80" i="20"/>
  <c r="J80" i="20"/>
  <c r="BK79" i="20"/>
  <c r="J79" i="20"/>
  <c r="J56" i="20"/>
  <c r="J27" i="20"/>
  <c r="AG70" i="1"/>
  <c r="J82" i="20"/>
  <c r="BE82" i="20"/>
  <c r="J30" i="20"/>
  <c r="AV70" i="1"/>
  <c r="F30" i="20"/>
  <c r="AZ70" i="1"/>
  <c r="J58" i="20"/>
  <c r="J57" i="20"/>
  <c r="J75" i="20"/>
  <c r="F75" i="20"/>
  <c r="F73" i="20"/>
  <c r="E71" i="20"/>
  <c r="J51" i="20"/>
  <c r="F51" i="20"/>
  <c r="F49" i="20"/>
  <c r="E47" i="20"/>
  <c r="J36" i="20"/>
  <c r="J18" i="20"/>
  <c r="E18" i="20"/>
  <c r="F76" i="20"/>
  <c r="F52" i="20"/>
  <c r="J17" i="20"/>
  <c r="J12" i="20"/>
  <c r="J73" i="20"/>
  <c r="J49" i="20"/>
  <c r="E7" i="20"/>
  <c r="E69" i="20"/>
  <c r="E45" i="20"/>
  <c r="AY69" i="1"/>
  <c r="AX69" i="1"/>
  <c r="BI81" i="19"/>
  <c r="F34" i="19"/>
  <c r="BD69" i="1"/>
  <c r="BH81" i="19"/>
  <c r="F33" i="19"/>
  <c r="BC69" i="1"/>
  <c r="BG81" i="19"/>
  <c r="F32" i="19"/>
  <c r="BB69" i="1"/>
  <c r="BF81" i="19"/>
  <c r="J31" i="19"/>
  <c r="AW69" i="1"/>
  <c r="F31" i="19"/>
  <c r="BA69" i="1"/>
  <c r="T81" i="19"/>
  <c r="T80" i="19"/>
  <c r="T79" i="19"/>
  <c r="T78" i="19"/>
  <c r="R81" i="19"/>
  <c r="R80" i="19"/>
  <c r="R79" i="19"/>
  <c r="R78" i="19"/>
  <c r="P81" i="19"/>
  <c r="P80" i="19"/>
  <c r="P79" i="19"/>
  <c r="P78" i="19"/>
  <c r="AU69" i="1"/>
  <c r="BK81" i="19"/>
  <c r="BK80" i="19"/>
  <c r="J80" i="19"/>
  <c r="BK79" i="19"/>
  <c r="J79" i="19"/>
  <c r="BK78" i="19"/>
  <c r="J78" i="19"/>
  <c r="J56" i="19"/>
  <c r="J27" i="19"/>
  <c r="AG69" i="1"/>
  <c r="J81" i="19"/>
  <c r="BE81" i="19"/>
  <c r="J30" i="19"/>
  <c r="AV69" i="1"/>
  <c r="F30" i="19"/>
  <c r="AZ69" i="1"/>
  <c r="J58" i="19"/>
  <c r="J57" i="19"/>
  <c r="J74" i="19"/>
  <c r="F74" i="19"/>
  <c r="F72" i="19"/>
  <c r="E70" i="19"/>
  <c r="J51" i="19"/>
  <c r="F51" i="19"/>
  <c r="F49" i="19"/>
  <c r="E47" i="19"/>
  <c r="J36" i="19"/>
  <c r="J18" i="19"/>
  <c r="E18" i="19"/>
  <c r="F75" i="19"/>
  <c r="F52" i="19"/>
  <c r="J17" i="19"/>
  <c r="J12" i="19"/>
  <c r="J72" i="19"/>
  <c r="J49" i="19"/>
  <c r="E7" i="19"/>
  <c r="E68" i="19"/>
  <c r="E45" i="19"/>
  <c r="AY68" i="1"/>
  <c r="AX68" i="1"/>
  <c r="BI106" i="18"/>
  <c r="BH106" i="18"/>
  <c r="BG106" i="18"/>
  <c r="BF106" i="18"/>
  <c r="T106" i="18"/>
  <c r="T105" i="18"/>
  <c r="R106" i="18"/>
  <c r="R105" i="18"/>
  <c r="P106" i="18"/>
  <c r="P105" i="18"/>
  <c r="BK106" i="18"/>
  <c r="BK105" i="18"/>
  <c r="J105" i="18"/>
  <c r="J106" i="18"/>
  <c r="BE106" i="18"/>
  <c r="J59" i="18"/>
  <c r="BI102" i="18"/>
  <c r="BH102" i="18"/>
  <c r="BG102" i="18"/>
  <c r="BF102" i="18"/>
  <c r="T102" i="18"/>
  <c r="R102" i="18"/>
  <c r="P102" i="18"/>
  <c r="BK102" i="18"/>
  <c r="J102" i="18"/>
  <c r="BE102" i="18"/>
  <c r="BI99" i="18"/>
  <c r="BH99" i="18"/>
  <c r="BG99" i="18"/>
  <c r="BF99" i="18"/>
  <c r="T99" i="18"/>
  <c r="R99" i="18"/>
  <c r="P99" i="18"/>
  <c r="BK99" i="18"/>
  <c r="J99" i="18"/>
  <c r="BE99" i="18"/>
  <c r="BI95" i="18"/>
  <c r="BH95" i="18"/>
  <c r="BG95" i="18"/>
  <c r="BF95" i="18"/>
  <c r="T95" i="18"/>
  <c r="R95" i="18"/>
  <c r="P95" i="18"/>
  <c r="BK95" i="18"/>
  <c r="J95" i="18"/>
  <c r="BE95" i="18"/>
  <c r="BI93" i="18"/>
  <c r="BH93" i="18"/>
  <c r="BG93" i="18"/>
  <c r="BF93" i="18"/>
  <c r="T93" i="18"/>
  <c r="R93" i="18"/>
  <c r="P93" i="18"/>
  <c r="BK93" i="18"/>
  <c r="J93" i="18"/>
  <c r="BE93" i="18"/>
  <c r="BI90" i="18"/>
  <c r="BH90" i="18"/>
  <c r="BG90" i="18"/>
  <c r="BF90" i="18"/>
  <c r="T90" i="18"/>
  <c r="R90" i="18"/>
  <c r="P90" i="18"/>
  <c r="BK90" i="18"/>
  <c r="J90" i="18"/>
  <c r="BE90" i="18"/>
  <c r="BI87" i="18"/>
  <c r="BH87" i="18"/>
  <c r="BG87" i="18"/>
  <c r="BF87" i="18"/>
  <c r="T87" i="18"/>
  <c r="R87" i="18"/>
  <c r="P87" i="18"/>
  <c r="BK87" i="18"/>
  <c r="J87" i="18"/>
  <c r="BE87" i="18"/>
  <c r="BI85" i="18"/>
  <c r="BH85" i="18"/>
  <c r="BG85" i="18"/>
  <c r="BF85" i="18"/>
  <c r="T85" i="18"/>
  <c r="R85" i="18"/>
  <c r="P85" i="18"/>
  <c r="BK85" i="18"/>
  <c r="J85" i="18"/>
  <c r="BE85" i="18"/>
  <c r="BI82" i="18"/>
  <c r="F34" i="18"/>
  <c r="BD68" i="1"/>
  <c r="BH82" i="18"/>
  <c r="F33" i="18"/>
  <c r="BC68" i="1"/>
  <c r="BG82" i="18"/>
  <c r="F32" i="18"/>
  <c r="BB68" i="1"/>
  <c r="BF82" i="18"/>
  <c r="J31" i="18"/>
  <c r="AW68" i="1"/>
  <c r="F31" i="18"/>
  <c r="BA68" i="1"/>
  <c r="T82" i="18"/>
  <c r="T81" i="18"/>
  <c r="T80" i="18"/>
  <c r="T79" i="18"/>
  <c r="R82" i="18"/>
  <c r="R81" i="18"/>
  <c r="R80" i="18"/>
  <c r="R79" i="18"/>
  <c r="P82" i="18"/>
  <c r="P81" i="18"/>
  <c r="P80" i="18"/>
  <c r="P79" i="18"/>
  <c r="AU68" i="1"/>
  <c r="BK82" i="18"/>
  <c r="BK81" i="18"/>
  <c r="J81" i="18"/>
  <c r="BK80" i="18"/>
  <c r="J80" i="18"/>
  <c r="BK79" i="18"/>
  <c r="J79" i="18"/>
  <c r="J56" i="18"/>
  <c r="J27" i="18"/>
  <c r="AG68" i="1"/>
  <c r="J82" i="18"/>
  <c r="BE82" i="18"/>
  <c r="J30" i="18"/>
  <c r="AV68" i="1"/>
  <c r="F30" i="18"/>
  <c r="AZ68" i="1"/>
  <c r="J58" i="18"/>
  <c r="J57" i="18"/>
  <c r="J75" i="18"/>
  <c r="F75" i="18"/>
  <c r="F73" i="18"/>
  <c r="E71" i="18"/>
  <c r="J51" i="18"/>
  <c r="F51" i="18"/>
  <c r="F49" i="18"/>
  <c r="E47" i="18"/>
  <c r="J36" i="18"/>
  <c r="J18" i="18"/>
  <c r="E18" i="18"/>
  <c r="F76" i="18"/>
  <c r="F52" i="18"/>
  <c r="J17" i="18"/>
  <c r="J12" i="18"/>
  <c r="J73" i="18"/>
  <c r="J49" i="18"/>
  <c r="E7" i="18"/>
  <c r="E69" i="18"/>
  <c r="E45" i="18"/>
  <c r="AY67" i="1"/>
  <c r="AX67" i="1"/>
  <c r="BI112" i="17"/>
  <c r="BH112" i="17"/>
  <c r="BG112" i="17"/>
  <c r="BF112" i="17"/>
  <c r="T112" i="17"/>
  <c r="T111" i="17"/>
  <c r="R112" i="17"/>
  <c r="R111" i="17"/>
  <c r="P112" i="17"/>
  <c r="P111" i="17"/>
  <c r="BK112" i="17"/>
  <c r="BK111" i="17"/>
  <c r="J111" i="17"/>
  <c r="J112" i="17"/>
  <c r="BE112" i="17"/>
  <c r="J60" i="17"/>
  <c r="BI107" i="17"/>
  <c r="BH107" i="17"/>
  <c r="BG107" i="17"/>
  <c r="BF107" i="17"/>
  <c r="T107" i="17"/>
  <c r="R107" i="17"/>
  <c r="P107" i="17"/>
  <c r="BK107" i="17"/>
  <c r="J107" i="17"/>
  <c r="BE107" i="17"/>
  <c r="BI103" i="17"/>
  <c r="BH103" i="17"/>
  <c r="BG103" i="17"/>
  <c r="BF103" i="17"/>
  <c r="T103" i="17"/>
  <c r="R103" i="17"/>
  <c r="P103" i="17"/>
  <c r="BK103" i="17"/>
  <c r="J103" i="17"/>
  <c r="BE103" i="17"/>
  <c r="BI98" i="17"/>
  <c r="BH98" i="17"/>
  <c r="BG98" i="17"/>
  <c r="BF98" i="17"/>
  <c r="T98" i="17"/>
  <c r="R98" i="17"/>
  <c r="P98" i="17"/>
  <c r="BK98" i="17"/>
  <c r="J98" i="17"/>
  <c r="BE98" i="17"/>
  <c r="BI93" i="17"/>
  <c r="BH93" i="17"/>
  <c r="BG93" i="17"/>
  <c r="BF93" i="17"/>
  <c r="T93" i="17"/>
  <c r="T92" i="17"/>
  <c r="R93" i="17"/>
  <c r="R92" i="17"/>
  <c r="P93" i="17"/>
  <c r="P92" i="17"/>
  <c r="BK93" i="17"/>
  <c r="BK92" i="17"/>
  <c r="J92" i="17"/>
  <c r="J93" i="17"/>
  <c r="BE93" i="17"/>
  <c r="J59" i="17"/>
  <c r="BI89" i="17"/>
  <c r="BH89" i="17"/>
  <c r="BG89" i="17"/>
  <c r="BF89" i="17"/>
  <c r="T89" i="17"/>
  <c r="R89" i="17"/>
  <c r="P89" i="17"/>
  <c r="BK89" i="17"/>
  <c r="J89" i="17"/>
  <c r="BE89" i="17"/>
  <c r="BI86" i="17"/>
  <c r="BH86" i="17"/>
  <c r="BG86" i="17"/>
  <c r="BF86" i="17"/>
  <c r="T86" i="17"/>
  <c r="R86" i="17"/>
  <c r="P86" i="17"/>
  <c r="BK86" i="17"/>
  <c r="J86" i="17"/>
  <c r="BE86" i="17"/>
  <c r="BI83" i="17"/>
  <c r="F34" i="17"/>
  <c r="BD67" i="1"/>
  <c r="BH83" i="17"/>
  <c r="F33" i="17"/>
  <c r="BC67" i="1"/>
  <c r="BG83" i="17"/>
  <c r="F32" i="17"/>
  <c r="BB67" i="1"/>
  <c r="BF83" i="17"/>
  <c r="J31" i="17"/>
  <c r="AW67" i="1"/>
  <c r="F31" i="17"/>
  <c r="BA67" i="1"/>
  <c r="T83" i="17"/>
  <c r="T82" i="17"/>
  <c r="T81" i="17"/>
  <c r="T80" i="17"/>
  <c r="R83" i="17"/>
  <c r="R82" i="17"/>
  <c r="R81" i="17"/>
  <c r="R80" i="17"/>
  <c r="P83" i="17"/>
  <c r="P82" i="17"/>
  <c r="P81" i="17"/>
  <c r="P80" i="17"/>
  <c r="AU67" i="1"/>
  <c r="BK83" i="17"/>
  <c r="BK82" i="17"/>
  <c r="J82" i="17"/>
  <c r="BK81" i="17"/>
  <c r="J81" i="17"/>
  <c r="BK80" i="17"/>
  <c r="J80" i="17"/>
  <c r="J56" i="17"/>
  <c r="J27" i="17"/>
  <c r="AG67" i="1"/>
  <c r="J83" i="17"/>
  <c r="BE83" i="17"/>
  <c r="J30" i="17"/>
  <c r="AV67" i="1"/>
  <c r="F30" i="17"/>
  <c r="AZ67" i="1"/>
  <c r="J58" i="17"/>
  <c r="J57" i="17"/>
  <c r="J76" i="17"/>
  <c r="F76" i="17"/>
  <c r="F74" i="17"/>
  <c r="E72" i="17"/>
  <c r="J51" i="17"/>
  <c r="F51" i="17"/>
  <c r="F49" i="17"/>
  <c r="E47" i="17"/>
  <c r="J36" i="17"/>
  <c r="J18" i="17"/>
  <c r="E18" i="17"/>
  <c r="F77" i="17"/>
  <c r="F52" i="17"/>
  <c r="J17" i="17"/>
  <c r="J12" i="17"/>
  <c r="J74" i="17"/>
  <c r="J49" i="17"/>
  <c r="E7" i="17"/>
  <c r="E70" i="17"/>
  <c r="E45" i="17"/>
  <c r="AY66" i="1"/>
  <c r="AX66" i="1"/>
  <c r="BI81" i="16"/>
  <c r="F34" i="16"/>
  <c r="BD66" i="1"/>
  <c r="BH81" i="16"/>
  <c r="F33" i="16"/>
  <c r="BC66" i="1"/>
  <c r="BG81" i="16"/>
  <c r="F32" i="16"/>
  <c r="BB66" i="1"/>
  <c r="BF81" i="16"/>
  <c r="J31" i="16"/>
  <c r="AW66" i="1"/>
  <c r="F31" i="16"/>
  <c r="BA66" i="1"/>
  <c r="T81" i="16"/>
  <c r="T80" i="16"/>
  <c r="T79" i="16"/>
  <c r="T78" i="16"/>
  <c r="R81" i="16"/>
  <c r="R80" i="16"/>
  <c r="R79" i="16"/>
  <c r="R78" i="16"/>
  <c r="P81" i="16"/>
  <c r="P80" i="16"/>
  <c r="P79" i="16"/>
  <c r="P78" i="16"/>
  <c r="AU66" i="1"/>
  <c r="BK81" i="16"/>
  <c r="BK80" i="16"/>
  <c r="J80" i="16"/>
  <c r="BK79" i="16"/>
  <c r="J79" i="16"/>
  <c r="BK78" i="16"/>
  <c r="J78" i="16"/>
  <c r="J56" i="16"/>
  <c r="J27" i="16"/>
  <c r="AG66" i="1"/>
  <c r="J81" i="16"/>
  <c r="BE81" i="16"/>
  <c r="J30" i="16"/>
  <c r="AV66" i="1"/>
  <c r="F30" i="16"/>
  <c r="AZ66" i="1"/>
  <c r="J58" i="16"/>
  <c r="J57" i="16"/>
  <c r="J74" i="16"/>
  <c r="F74" i="16"/>
  <c r="F72" i="16"/>
  <c r="E70" i="16"/>
  <c r="J51" i="16"/>
  <c r="F51" i="16"/>
  <c r="F49" i="16"/>
  <c r="E47" i="16"/>
  <c r="J36" i="16"/>
  <c r="J18" i="16"/>
  <c r="E18" i="16"/>
  <c r="F75" i="16"/>
  <c r="F52" i="16"/>
  <c r="J17" i="16"/>
  <c r="J12" i="16"/>
  <c r="J72" i="16"/>
  <c r="J49" i="16"/>
  <c r="E7" i="16"/>
  <c r="E68" i="16"/>
  <c r="E45" i="16"/>
  <c r="AY65" i="1"/>
  <c r="AX65" i="1"/>
  <c r="BI105" i="15"/>
  <c r="BH105" i="15"/>
  <c r="BG105" i="15"/>
  <c r="BF105" i="15"/>
  <c r="T105" i="15"/>
  <c r="R105" i="15"/>
  <c r="P105" i="15"/>
  <c r="BK105" i="15"/>
  <c r="J105" i="15"/>
  <c r="BE105" i="15"/>
  <c r="BI101" i="15"/>
  <c r="BH101" i="15"/>
  <c r="BG101" i="15"/>
  <c r="BF101" i="15"/>
  <c r="T101" i="15"/>
  <c r="R101" i="15"/>
  <c r="P101" i="15"/>
  <c r="BK101" i="15"/>
  <c r="J101" i="15"/>
  <c r="BE101" i="15"/>
  <c r="BI97" i="15"/>
  <c r="BH97" i="15"/>
  <c r="BG97" i="15"/>
  <c r="BF97" i="15"/>
  <c r="T97" i="15"/>
  <c r="R97" i="15"/>
  <c r="P97" i="15"/>
  <c r="BK97" i="15"/>
  <c r="J97" i="15"/>
  <c r="BE97" i="15"/>
  <c r="BI92" i="15"/>
  <c r="BH92" i="15"/>
  <c r="BG92" i="15"/>
  <c r="BF92" i="15"/>
  <c r="T92" i="15"/>
  <c r="T91" i="15"/>
  <c r="R92" i="15"/>
  <c r="R91" i="15"/>
  <c r="P92" i="15"/>
  <c r="P91" i="15"/>
  <c r="BK92" i="15"/>
  <c r="BK91" i="15"/>
  <c r="J91" i="15"/>
  <c r="J92" i="15"/>
  <c r="BE92" i="15"/>
  <c r="J59" i="15"/>
  <c r="BI88" i="15"/>
  <c r="BH88" i="15"/>
  <c r="BG88" i="15"/>
  <c r="BF88" i="15"/>
  <c r="T88" i="15"/>
  <c r="R88" i="15"/>
  <c r="P88" i="15"/>
  <c r="BK88" i="15"/>
  <c r="J88" i="15"/>
  <c r="BE88" i="15"/>
  <c r="BI85" i="15"/>
  <c r="BH85" i="15"/>
  <c r="BG85" i="15"/>
  <c r="BF85" i="15"/>
  <c r="T85" i="15"/>
  <c r="R85" i="15"/>
  <c r="P85" i="15"/>
  <c r="BK85" i="15"/>
  <c r="J85" i="15"/>
  <c r="BE85" i="15"/>
  <c r="BI82" i="15"/>
  <c r="F34" i="15"/>
  <c r="BD65" i="1"/>
  <c r="BH82" i="15"/>
  <c r="F33" i="15"/>
  <c r="BC65" i="1"/>
  <c r="BG82" i="15"/>
  <c r="F32" i="15"/>
  <c r="BB65" i="1"/>
  <c r="BF82" i="15"/>
  <c r="J31" i="15"/>
  <c r="AW65" i="1"/>
  <c r="F31" i="15"/>
  <c r="BA65" i="1"/>
  <c r="T82" i="15"/>
  <c r="T81" i="15"/>
  <c r="T80" i="15"/>
  <c r="T79" i="15"/>
  <c r="R82" i="15"/>
  <c r="R81" i="15"/>
  <c r="R80" i="15"/>
  <c r="R79" i="15"/>
  <c r="P82" i="15"/>
  <c r="P81" i="15"/>
  <c r="P80" i="15"/>
  <c r="P79" i="15"/>
  <c r="AU65" i="1"/>
  <c r="BK82" i="15"/>
  <c r="BK81" i="15"/>
  <c r="J81" i="15"/>
  <c r="BK80" i="15"/>
  <c r="J80" i="15"/>
  <c r="BK79" i="15"/>
  <c r="J79" i="15"/>
  <c r="J56" i="15"/>
  <c r="J27" i="15"/>
  <c r="AG65" i="1"/>
  <c r="J82" i="15"/>
  <c r="BE82" i="15"/>
  <c r="J30" i="15"/>
  <c r="AV65" i="1"/>
  <c r="F30" i="15"/>
  <c r="AZ65" i="1"/>
  <c r="J58" i="15"/>
  <c r="J57" i="15"/>
  <c r="J75" i="15"/>
  <c r="F75" i="15"/>
  <c r="F73" i="15"/>
  <c r="E71" i="15"/>
  <c r="J51" i="15"/>
  <c r="F51" i="15"/>
  <c r="F49" i="15"/>
  <c r="E47" i="15"/>
  <c r="J36" i="15"/>
  <c r="J18" i="15"/>
  <c r="E18" i="15"/>
  <c r="F76" i="15"/>
  <c r="F52" i="15"/>
  <c r="J17" i="15"/>
  <c r="J12" i="15"/>
  <c r="J73" i="15"/>
  <c r="J49" i="15"/>
  <c r="E7" i="15"/>
  <c r="E69" i="15"/>
  <c r="E45" i="15"/>
  <c r="AY64" i="1"/>
  <c r="AX64" i="1"/>
  <c r="BI105" i="14"/>
  <c r="BH105" i="14"/>
  <c r="BG105" i="14"/>
  <c r="BF105" i="14"/>
  <c r="T105" i="14"/>
  <c r="R105" i="14"/>
  <c r="P105" i="14"/>
  <c r="BK105" i="14"/>
  <c r="J105" i="14"/>
  <c r="BE105" i="14"/>
  <c r="BI101" i="14"/>
  <c r="BH101" i="14"/>
  <c r="BG101" i="14"/>
  <c r="BF101" i="14"/>
  <c r="T101" i="14"/>
  <c r="R101" i="14"/>
  <c r="P101" i="14"/>
  <c r="BK101" i="14"/>
  <c r="J101" i="14"/>
  <c r="BE101" i="14"/>
  <c r="BI97" i="14"/>
  <c r="BH97" i="14"/>
  <c r="BG97" i="14"/>
  <c r="BF97" i="14"/>
  <c r="T97" i="14"/>
  <c r="R97" i="14"/>
  <c r="P97" i="14"/>
  <c r="BK97" i="14"/>
  <c r="J97" i="14"/>
  <c r="BE97" i="14"/>
  <c r="BI92" i="14"/>
  <c r="BH92" i="14"/>
  <c r="BG92" i="14"/>
  <c r="BF92" i="14"/>
  <c r="T92" i="14"/>
  <c r="T91" i="14"/>
  <c r="R92" i="14"/>
  <c r="R91" i="14"/>
  <c r="P92" i="14"/>
  <c r="P91" i="14"/>
  <c r="BK92" i="14"/>
  <c r="BK91" i="14"/>
  <c r="J91" i="14"/>
  <c r="J92" i="14"/>
  <c r="BE92" i="14"/>
  <c r="J59" i="14"/>
  <c r="BI88" i="14"/>
  <c r="BH88" i="14"/>
  <c r="BG88" i="14"/>
  <c r="BF88" i="14"/>
  <c r="T88" i="14"/>
  <c r="R88" i="14"/>
  <c r="P88" i="14"/>
  <c r="BK88" i="14"/>
  <c r="J88" i="14"/>
  <c r="BE88" i="14"/>
  <c r="BI85" i="14"/>
  <c r="BH85" i="14"/>
  <c r="BG85" i="14"/>
  <c r="BF85" i="14"/>
  <c r="T85" i="14"/>
  <c r="R85" i="14"/>
  <c r="P85" i="14"/>
  <c r="BK85" i="14"/>
  <c r="J85" i="14"/>
  <c r="BE85" i="14"/>
  <c r="BI82" i="14"/>
  <c r="F34" i="14"/>
  <c r="BD64" i="1"/>
  <c r="BH82" i="14"/>
  <c r="F33" i="14"/>
  <c r="BC64" i="1"/>
  <c r="BG82" i="14"/>
  <c r="F32" i="14"/>
  <c r="BB64" i="1"/>
  <c r="BF82" i="14"/>
  <c r="J31" i="14"/>
  <c r="AW64" i="1"/>
  <c r="F31" i="14"/>
  <c r="BA64" i="1"/>
  <c r="T82" i="14"/>
  <c r="T81" i="14"/>
  <c r="T80" i="14"/>
  <c r="T79" i="14"/>
  <c r="R82" i="14"/>
  <c r="R81" i="14"/>
  <c r="R80" i="14"/>
  <c r="R79" i="14"/>
  <c r="P82" i="14"/>
  <c r="P81" i="14"/>
  <c r="P80" i="14"/>
  <c r="P79" i="14"/>
  <c r="AU64" i="1"/>
  <c r="BK82" i="14"/>
  <c r="BK81" i="14"/>
  <c r="J81" i="14"/>
  <c r="BK80" i="14"/>
  <c r="J80" i="14"/>
  <c r="BK79" i="14"/>
  <c r="J79" i="14"/>
  <c r="J56" i="14"/>
  <c r="J27" i="14"/>
  <c r="AG64" i="1"/>
  <c r="J82" i="14"/>
  <c r="BE82" i="14"/>
  <c r="J30" i="14"/>
  <c r="AV64" i="1"/>
  <c r="F30" i="14"/>
  <c r="AZ64" i="1"/>
  <c r="J58" i="14"/>
  <c r="J57" i="14"/>
  <c r="J75" i="14"/>
  <c r="F75" i="14"/>
  <c r="F73" i="14"/>
  <c r="E71" i="14"/>
  <c r="J51" i="14"/>
  <c r="F51" i="14"/>
  <c r="F49" i="14"/>
  <c r="E47" i="14"/>
  <c r="J36" i="14"/>
  <c r="J18" i="14"/>
  <c r="E18" i="14"/>
  <c r="F76" i="14"/>
  <c r="F52" i="14"/>
  <c r="J17" i="14"/>
  <c r="J12" i="14"/>
  <c r="J73" i="14"/>
  <c r="J49" i="14"/>
  <c r="E7" i="14"/>
  <c r="E69" i="14"/>
  <c r="E45" i="14"/>
  <c r="AY63" i="1"/>
  <c r="AX63" i="1"/>
  <c r="BI132" i="13"/>
  <c r="BH132" i="13"/>
  <c r="BG132" i="13"/>
  <c r="BF132" i="13"/>
  <c r="T132" i="13"/>
  <c r="T131" i="13"/>
  <c r="R132" i="13"/>
  <c r="R131" i="13"/>
  <c r="P132" i="13"/>
  <c r="P131" i="13"/>
  <c r="BK132" i="13"/>
  <c r="BK131" i="13"/>
  <c r="J131" i="13"/>
  <c r="J132" i="13"/>
  <c r="BE132" i="13"/>
  <c r="J60" i="13"/>
  <c r="BI129" i="13"/>
  <c r="BH129" i="13"/>
  <c r="BG129" i="13"/>
  <c r="BF129" i="13"/>
  <c r="T129" i="13"/>
  <c r="R129" i="13"/>
  <c r="P129" i="13"/>
  <c r="BK129" i="13"/>
  <c r="J129" i="13"/>
  <c r="BE129" i="13"/>
  <c r="BI127" i="13"/>
  <c r="BH127" i="13"/>
  <c r="BG127" i="13"/>
  <c r="BF127" i="13"/>
  <c r="T127" i="13"/>
  <c r="R127" i="13"/>
  <c r="P127" i="13"/>
  <c r="BK127" i="13"/>
  <c r="J127" i="13"/>
  <c r="BE127" i="13"/>
  <c r="BI122" i="13"/>
  <c r="BH122" i="13"/>
  <c r="BG122" i="13"/>
  <c r="BF122" i="13"/>
  <c r="T122" i="13"/>
  <c r="R122" i="13"/>
  <c r="P122" i="13"/>
  <c r="BK122" i="13"/>
  <c r="J122" i="13"/>
  <c r="BE122" i="13"/>
  <c r="BI119" i="13"/>
  <c r="BH119" i="13"/>
  <c r="BG119" i="13"/>
  <c r="BF119" i="13"/>
  <c r="T119" i="13"/>
  <c r="R119" i="13"/>
  <c r="P119" i="13"/>
  <c r="BK119" i="13"/>
  <c r="J119" i="13"/>
  <c r="BE119" i="13"/>
  <c r="BI117" i="13"/>
  <c r="BH117" i="13"/>
  <c r="BG117" i="13"/>
  <c r="BF117" i="13"/>
  <c r="T117" i="13"/>
  <c r="R117" i="13"/>
  <c r="P117" i="13"/>
  <c r="BK117" i="13"/>
  <c r="J117" i="13"/>
  <c r="BE117" i="13"/>
  <c r="BI115" i="13"/>
  <c r="BH115" i="13"/>
  <c r="BG115" i="13"/>
  <c r="BF115" i="13"/>
  <c r="T115" i="13"/>
  <c r="R115" i="13"/>
  <c r="P115" i="13"/>
  <c r="BK115" i="13"/>
  <c r="J115" i="13"/>
  <c r="BE115" i="13"/>
  <c r="BI113" i="13"/>
  <c r="BH113" i="13"/>
  <c r="BG113" i="13"/>
  <c r="BF113" i="13"/>
  <c r="T113" i="13"/>
  <c r="R113" i="13"/>
  <c r="P113" i="13"/>
  <c r="BK113" i="13"/>
  <c r="J113" i="13"/>
  <c r="BE113" i="13"/>
  <c r="BI111" i="13"/>
  <c r="BH111" i="13"/>
  <c r="BG111" i="13"/>
  <c r="BF111" i="13"/>
  <c r="T111" i="13"/>
  <c r="R111" i="13"/>
  <c r="P111" i="13"/>
  <c r="BK111" i="13"/>
  <c r="J111" i="13"/>
  <c r="BE111" i="13"/>
  <c r="BI108" i="13"/>
  <c r="BH108" i="13"/>
  <c r="BG108" i="13"/>
  <c r="BF108" i="13"/>
  <c r="T108" i="13"/>
  <c r="R108" i="13"/>
  <c r="P108" i="13"/>
  <c r="BK108" i="13"/>
  <c r="J108" i="13"/>
  <c r="BE108" i="13"/>
  <c r="BI105" i="13"/>
  <c r="BH105" i="13"/>
  <c r="BG105" i="13"/>
  <c r="BF105" i="13"/>
  <c r="T105" i="13"/>
  <c r="T104" i="13"/>
  <c r="R105" i="13"/>
  <c r="R104" i="13"/>
  <c r="P105" i="13"/>
  <c r="P104" i="13"/>
  <c r="BK105" i="13"/>
  <c r="BK104" i="13"/>
  <c r="J104" i="13"/>
  <c r="J105" i="13"/>
  <c r="BE105" i="13"/>
  <c r="J59" i="13"/>
  <c r="BI102" i="13"/>
  <c r="BH102" i="13"/>
  <c r="BG102" i="13"/>
  <c r="BF102" i="13"/>
  <c r="T102" i="13"/>
  <c r="R102" i="13"/>
  <c r="P102" i="13"/>
  <c r="BK102" i="13"/>
  <c r="J102" i="13"/>
  <c r="BE102" i="13"/>
  <c r="BI100" i="13"/>
  <c r="BH100" i="13"/>
  <c r="BG100" i="13"/>
  <c r="BF100" i="13"/>
  <c r="T100" i="13"/>
  <c r="R100" i="13"/>
  <c r="P100" i="13"/>
  <c r="BK100" i="13"/>
  <c r="J100" i="13"/>
  <c r="BE100" i="13"/>
  <c r="BI98" i="13"/>
  <c r="BH98" i="13"/>
  <c r="BG98" i="13"/>
  <c r="BF98" i="13"/>
  <c r="T98" i="13"/>
  <c r="R98" i="13"/>
  <c r="P98" i="13"/>
  <c r="BK98" i="13"/>
  <c r="J98" i="13"/>
  <c r="BE98" i="13"/>
  <c r="BI96" i="13"/>
  <c r="BH96" i="13"/>
  <c r="BG96" i="13"/>
  <c r="BF96" i="13"/>
  <c r="T96" i="13"/>
  <c r="R96" i="13"/>
  <c r="P96" i="13"/>
  <c r="BK96" i="13"/>
  <c r="J96" i="13"/>
  <c r="BE96" i="13"/>
  <c r="BI94" i="13"/>
  <c r="BH94" i="13"/>
  <c r="BG94" i="13"/>
  <c r="BF94" i="13"/>
  <c r="T94" i="13"/>
  <c r="R94" i="13"/>
  <c r="P94" i="13"/>
  <c r="BK94" i="13"/>
  <c r="J94" i="13"/>
  <c r="BE94" i="13"/>
  <c r="BI91" i="13"/>
  <c r="BH91" i="13"/>
  <c r="BG91" i="13"/>
  <c r="BF91" i="13"/>
  <c r="T91" i="13"/>
  <c r="R91" i="13"/>
  <c r="P91" i="13"/>
  <c r="BK91" i="13"/>
  <c r="J91" i="13"/>
  <c r="BE91" i="13"/>
  <c r="BI87" i="13"/>
  <c r="BH87" i="13"/>
  <c r="BG87" i="13"/>
  <c r="BF87" i="13"/>
  <c r="T87" i="13"/>
  <c r="R87" i="13"/>
  <c r="P87" i="13"/>
  <c r="BK87" i="13"/>
  <c r="J87" i="13"/>
  <c r="BE87" i="13"/>
  <c r="BI83" i="13"/>
  <c r="F34" i="13"/>
  <c r="BD63" i="1"/>
  <c r="BH83" i="13"/>
  <c r="F33" i="13"/>
  <c r="BC63" i="1"/>
  <c r="BG83" i="13"/>
  <c r="F32" i="13"/>
  <c r="BB63" i="1"/>
  <c r="BF83" i="13"/>
  <c r="J31" i="13"/>
  <c r="AW63" i="1"/>
  <c r="F31" i="13"/>
  <c r="BA63" i="1"/>
  <c r="T83" i="13"/>
  <c r="T82" i="13"/>
  <c r="T81" i="13"/>
  <c r="T80" i="13"/>
  <c r="R83" i="13"/>
  <c r="R82" i="13"/>
  <c r="R81" i="13"/>
  <c r="R80" i="13"/>
  <c r="P83" i="13"/>
  <c r="P82" i="13"/>
  <c r="P81" i="13"/>
  <c r="P80" i="13"/>
  <c r="AU63" i="1"/>
  <c r="BK83" i="13"/>
  <c r="BK82" i="13"/>
  <c r="J82" i="13"/>
  <c r="BK81" i="13"/>
  <c r="J81" i="13"/>
  <c r="BK80" i="13"/>
  <c r="J80" i="13"/>
  <c r="J56" i="13"/>
  <c r="J27" i="13"/>
  <c r="AG63" i="1"/>
  <c r="J83" i="13"/>
  <c r="BE83" i="13"/>
  <c r="J30" i="13"/>
  <c r="AV63" i="1"/>
  <c r="F30" i="13"/>
  <c r="AZ63" i="1"/>
  <c r="J58" i="13"/>
  <c r="J57" i="13"/>
  <c r="J76" i="13"/>
  <c r="F76" i="13"/>
  <c r="F74" i="13"/>
  <c r="E72" i="13"/>
  <c r="J51" i="13"/>
  <c r="F51" i="13"/>
  <c r="F49" i="13"/>
  <c r="E47" i="13"/>
  <c r="J36" i="13"/>
  <c r="J18" i="13"/>
  <c r="E18" i="13"/>
  <c r="F77" i="13"/>
  <c r="F52" i="13"/>
  <c r="J17" i="13"/>
  <c r="J12" i="13"/>
  <c r="J74" i="13"/>
  <c r="J49" i="13"/>
  <c r="E7" i="13"/>
  <c r="E70" i="13"/>
  <c r="E45" i="13"/>
  <c r="AY62" i="1"/>
  <c r="AX62" i="1"/>
  <c r="BI96" i="12"/>
  <c r="BH96" i="12"/>
  <c r="BG96" i="12"/>
  <c r="BF96" i="12"/>
  <c r="T96" i="12"/>
  <c r="T95" i="12"/>
  <c r="R96" i="12"/>
  <c r="R95" i="12"/>
  <c r="P96" i="12"/>
  <c r="P95" i="12"/>
  <c r="BK96" i="12"/>
  <c r="BK95" i="12"/>
  <c r="J95" i="12"/>
  <c r="J96" i="12"/>
  <c r="BE96" i="12"/>
  <c r="J59" i="12"/>
  <c r="BI93" i="12"/>
  <c r="BH93" i="12"/>
  <c r="BG93" i="12"/>
  <c r="BF93" i="12"/>
  <c r="T93" i="12"/>
  <c r="R93" i="12"/>
  <c r="P93" i="12"/>
  <c r="BK93" i="12"/>
  <c r="J93" i="12"/>
  <c r="BE93" i="12"/>
  <c r="BI90" i="12"/>
  <c r="BH90" i="12"/>
  <c r="BG90" i="12"/>
  <c r="BF90" i="12"/>
  <c r="T90" i="12"/>
  <c r="R90" i="12"/>
  <c r="P90" i="12"/>
  <c r="BK90" i="12"/>
  <c r="J90" i="12"/>
  <c r="BE90" i="12"/>
  <c r="BI88" i="12"/>
  <c r="BH88" i="12"/>
  <c r="BG88" i="12"/>
  <c r="BF88" i="12"/>
  <c r="T88" i="12"/>
  <c r="R88" i="12"/>
  <c r="P88" i="12"/>
  <c r="BK88" i="12"/>
  <c r="J88" i="12"/>
  <c r="BE88" i="12"/>
  <c r="BI85" i="12"/>
  <c r="BH85" i="12"/>
  <c r="BG85" i="12"/>
  <c r="BF85" i="12"/>
  <c r="T85" i="12"/>
  <c r="R85" i="12"/>
  <c r="P85" i="12"/>
  <c r="BK85" i="12"/>
  <c r="J85" i="12"/>
  <c r="BE85" i="12"/>
  <c r="BI82" i="12"/>
  <c r="F34" i="12"/>
  <c r="BD62" i="1"/>
  <c r="BH82" i="12"/>
  <c r="F33" i="12"/>
  <c r="BC62" i="1"/>
  <c r="BG82" i="12"/>
  <c r="F32" i="12"/>
  <c r="BB62" i="1"/>
  <c r="BF82" i="12"/>
  <c r="J31" i="12"/>
  <c r="AW62" i="1"/>
  <c r="F31" i="12"/>
  <c r="BA62" i="1"/>
  <c r="T82" i="12"/>
  <c r="T81" i="12"/>
  <c r="T80" i="12"/>
  <c r="T79" i="12"/>
  <c r="R82" i="12"/>
  <c r="R81" i="12"/>
  <c r="R80" i="12"/>
  <c r="R79" i="12"/>
  <c r="P82" i="12"/>
  <c r="P81" i="12"/>
  <c r="P80" i="12"/>
  <c r="P79" i="12"/>
  <c r="AU62" i="1"/>
  <c r="BK82" i="12"/>
  <c r="BK81" i="12"/>
  <c r="J81" i="12"/>
  <c r="BK80" i="12"/>
  <c r="J80" i="12"/>
  <c r="BK79" i="12"/>
  <c r="J79" i="12"/>
  <c r="J56" i="12"/>
  <c r="J27" i="12"/>
  <c r="AG62" i="1"/>
  <c r="J82" i="12"/>
  <c r="BE82" i="12"/>
  <c r="J30" i="12"/>
  <c r="AV62" i="1"/>
  <c r="F30" i="12"/>
  <c r="AZ62" i="1"/>
  <c r="J58" i="12"/>
  <c r="J57" i="12"/>
  <c r="J75" i="12"/>
  <c r="F75" i="12"/>
  <c r="F73" i="12"/>
  <c r="E71" i="12"/>
  <c r="J51" i="12"/>
  <c r="F51" i="12"/>
  <c r="F49" i="12"/>
  <c r="E47" i="12"/>
  <c r="J36" i="12"/>
  <c r="J18" i="12"/>
  <c r="E18" i="12"/>
  <c r="F76" i="12"/>
  <c r="F52" i="12"/>
  <c r="J17" i="12"/>
  <c r="J12" i="12"/>
  <c r="J73" i="12"/>
  <c r="J49" i="12"/>
  <c r="E7" i="12"/>
  <c r="E69" i="12"/>
  <c r="E45" i="12"/>
  <c r="AY61" i="1"/>
  <c r="AX61" i="1"/>
  <c r="BI94" i="11"/>
  <c r="BH94" i="11"/>
  <c r="BG94" i="11"/>
  <c r="BF94" i="11"/>
  <c r="T94" i="11"/>
  <c r="R94" i="11"/>
  <c r="P94" i="11"/>
  <c r="BK94" i="11"/>
  <c r="J94" i="11"/>
  <c r="BE94" i="11"/>
  <c r="BI91" i="11"/>
  <c r="BH91" i="11"/>
  <c r="BG91" i="11"/>
  <c r="BF91" i="11"/>
  <c r="T91" i="11"/>
  <c r="R91" i="11"/>
  <c r="P91" i="11"/>
  <c r="BK91" i="11"/>
  <c r="J91" i="11"/>
  <c r="BE91" i="11"/>
  <c r="BI88" i="11"/>
  <c r="BH88" i="11"/>
  <c r="BG88" i="11"/>
  <c r="BF88" i="11"/>
  <c r="T88" i="11"/>
  <c r="R88" i="11"/>
  <c r="P88" i="11"/>
  <c r="BK88" i="11"/>
  <c r="J88" i="11"/>
  <c r="BE88" i="11"/>
  <c r="BI84" i="11"/>
  <c r="BH84" i="11"/>
  <c r="BG84" i="11"/>
  <c r="BF84" i="11"/>
  <c r="T84" i="11"/>
  <c r="R84" i="11"/>
  <c r="P84" i="11"/>
  <c r="BK84" i="11"/>
  <c r="J84" i="11"/>
  <c r="BE84" i="11"/>
  <c r="BI81" i="11"/>
  <c r="F34" i="11"/>
  <c r="BD61" i="1"/>
  <c r="BH81" i="11"/>
  <c r="F33" i="11"/>
  <c r="BC61" i="1"/>
  <c r="BG81" i="11"/>
  <c r="F32" i="11"/>
  <c r="BB61" i="1"/>
  <c r="BF81" i="11"/>
  <c r="J31" i="11"/>
  <c r="AW61" i="1"/>
  <c r="F31" i="11"/>
  <c r="BA61" i="1"/>
  <c r="T81" i="11"/>
  <c r="T80" i="11"/>
  <c r="T79" i="11"/>
  <c r="T78" i="11"/>
  <c r="R81" i="11"/>
  <c r="R80" i="11"/>
  <c r="R79" i="11"/>
  <c r="R78" i="11"/>
  <c r="P81" i="11"/>
  <c r="P80" i="11"/>
  <c r="P79" i="11"/>
  <c r="P78" i="11"/>
  <c r="AU61" i="1"/>
  <c r="BK81" i="11"/>
  <c r="BK80" i="11"/>
  <c r="J80" i="11"/>
  <c r="BK79" i="11"/>
  <c r="J79" i="11"/>
  <c r="BK78" i="11"/>
  <c r="J78" i="11"/>
  <c r="J56" i="11"/>
  <c r="J27" i="11"/>
  <c r="AG61" i="1"/>
  <c r="J81" i="11"/>
  <c r="BE81" i="11"/>
  <c r="J30" i="11"/>
  <c r="AV61" i="1"/>
  <c r="F30" i="11"/>
  <c r="AZ61" i="1"/>
  <c r="J58" i="11"/>
  <c r="J57" i="11"/>
  <c r="J74" i="11"/>
  <c r="F74" i="11"/>
  <c r="F72" i="11"/>
  <c r="E70" i="11"/>
  <c r="J51" i="11"/>
  <c r="F51" i="11"/>
  <c r="F49" i="11"/>
  <c r="E47" i="11"/>
  <c r="J36" i="11"/>
  <c r="J18" i="11"/>
  <c r="E18" i="11"/>
  <c r="F75" i="11"/>
  <c r="F52" i="11"/>
  <c r="J17" i="11"/>
  <c r="J12" i="11"/>
  <c r="J72" i="11"/>
  <c r="J49" i="11"/>
  <c r="E7" i="11"/>
  <c r="E68" i="11"/>
  <c r="E45" i="11"/>
  <c r="AY60" i="1"/>
  <c r="AX60" i="1"/>
  <c r="BI91" i="10"/>
  <c r="BH91" i="10"/>
  <c r="BG91" i="10"/>
  <c r="BF91" i="10"/>
  <c r="T91" i="10"/>
  <c r="T90" i="10"/>
  <c r="R91" i="10"/>
  <c r="R90" i="10"/>
  <c r="P91" i="10"/>
  <c r="P90" i="10"/>
  <c r="BK91" i="10"/>
  <c r="BK90" i="10"/>
  <c r="J90" i="10"/>
  <c r="J91" i="10"/>
  <c r="BE91" i="10"/>
  <c r="J59" i="10"/>
  <c r="BI88" i="10"/>
  <c r="BH88" i="10"/>
  <c r="BG88" i="10"/>
  <c r="BF88" i="10"/>
  <c r="T88" i="10"/>
  <c r="R88" i="10"/>
  <c r="P88" i="10"/>
  <c r="BK88" i="10"/>
  <c r="J88" i="10"/>
  <c r="BE88" i="10"/>
  <c r="BI85" i="10"/>
  <c r="BH85" i="10"/>
  <c r="BG85" i="10"/>
  <c r="BF85" i="10"/>
  <c r="T85" i="10"/>
  <c r="R85" i="10"/>
  <c r="P85" i="10"/>
  <c r="BK85" i="10"/>
  <c r="J85" i="10"/>
  <c r="BE85" i="10"/>
  <c r="BI82" i="10"/>
  <c r="F34" i="10"/>
  <c r="BD60" i="1"/>
  <c r="BH82" i="10"/>
  <c r="F33" i="10"/>
  <c r="BC60" i="1"/>
  <c r="BG82" i="10"/>
  <c r="F32" i="10"/>
  <c r="BB60" i="1"/>
  <c r="BF82" i="10"/>
  <c r="J31" i="10"/>
  <c r="AW60" i="1"/>
  <c r="F31" i="10"/>
  <c r="BA60" i="1"/>
  <c r="T82" i="10"/>
  <c r="T81" i="10"/>
  <c r="T80" i="10"/>
  <c r="T79" i="10"/>
  <c r="R82" i="10"/>
  <c r="R81" i="10"/>
  <c r="R80" i="10"/>
  <c r="R79" i="10"/>
  <c r="P82" i="10"/>
  <c r="P81" i="10"/>
  <c r="P80" i="10"/>
  <c r="P79" i="10"/>
  <c r="AU60" i="1"/>
  <c r="BK82" i="10"/>
  <c r="BK81" i="10"/>
  <c r="J81" i="10"/>
  <c r="BK80" i="10"/>
  <c r="J80" i="10"/>
  <c r="BK79" i="10"/>
  <c r="J79" i="10"/>
  <c r="J56" i="10"/>
  <c r="J27" i="10"/>
  <c r="AG60" i="1"/>
  <c r="J82" i="10"/>
  <c r="BE82" i="10"/>
  <c r="J30" i="10"/>
  <c r="AV60" i="1"/>
  <c r="F30" i="10"/>
  <c r="AZ60" i="1"/>
  <c r="J58" i="10"/>
  <c r="J57" i="10"/>
  <c r="J75" i="10"/>
  <c r="F75" i="10"/>
  <c r="F73" i="10"/>
  <c r="E71" i="10"/>
  <c r="J51" i="10"/>
  <c r="F51" i="10"/>
  <c r="F49" i="10"/>
  <c r="E47" i="10"/>
  <c r="J36" i="10"/>
  <c r="J18" i="10"/>
  <c r="E18" i="10"/>
  <c r="F76" i="10"/>
  <c r="F52" i="10"/>
  <c r="J17" i="10"/>
  <c r="J12" i="10"/>
  <c r="J73" i="10"/>
  <c r="J49" i="10"/>
  <c r="E7" i="10"/>
  <c r="E69" i="10"/>
  <c r="E45" i="10"/>
  <c r="AY59" i="1"/>
  <c r="AX59" i="1"/>
  <c r="BI96" i="9"/>
  <c r="BH96" i="9"/>
  <c r="BG96" i="9"/>
  <c r="BF96" i="9"/>
  <c r="T96" i="9"/>
  <c r="T95" i="9"/>
  <c r="R96" i="9"/>
  <c r="R95" i="9"/>
  <c r="P96" i="9"/>
  <c r="P95" i="9"/>
  <c r="BK96" i="9"/>
  <c r="BK95" i="9"/>
  <c r="J95" i="9"/>
  <c r="J96" i="9"/>
  <c r="BE96" i="9"/>
  <c r="J59" i="9"/>
  <c r="BI93" i="9"/>
  <c r="BH93" i="9"/>
  <c r="BG93" i="9"/>
  <c r="BF93" i="9"/>
  <c r="T93" i="9"/>
  <c r="R93" i="9"/>
  <c r="P93" i="9"/>
  <c r="BK93" i="9"/>
  <c r="J93" i="9"/>
  <c r="BE93" i="9"/>
  <c r="BI90" i="9"/>
  <c r="BH90" i="9"/>
  <c r="BG90" i="9"/>
  <c r="BF90" i="9"/>
  <c r="T90" i="9"/>
  <c r="R90" i="9"/>
  <c r="P90" i="9"/>
  <c r="BK90" i="9"/>
  <c r="J90" i="9"/>
  <c r="BE90" i="9"/>
  <c r="BI87" i="9"/>
  <c r="BH87" i="9"/>
  <c r="BG87" i="9"/>
  <c r="BF87" i="9"/>
  <c r="T87" i="9"/>
  <c r="R87" i="9"/>
  <c r="P87" i="9"/>
  <c r="BK87" i="9"/>
  <c r="J87" i="9"/>
  <c r="BE87" i="9"/>
  <c r="BI85" i="9"/>
  <c r="BH85" i="9"/>
  <c r="BG85" i="9"/>
  <c r="BF85" i="9"/>
  <c r="T85" i="9"/>
  <c r="R85" i="9"/>
  <c r="P85" i="9"/>
  <c r="BK85" i="9"/>
  <c r="J85" i="9"/>
  <c r="BE85" i="9"/>
  <c r="BI82" i="9"/>
  <c r="F34" i="9"/>
  <c r="BD59" i="1"/>
  <c r="BH82" i="9"/>
  <c r="F33" i="9"/>
  <c r="BC59" i="1"/>
  <c r="BG82" i="9"/>
  <c r="F32" i="9"/>
  <c r="BB59" i="1"/>
  <c r="BF82" i="9"/>
  <c r="J31" i="9"/>
  <c r="AW59" i="1"/>
  <c r="F31" i="9"/>
  <c r="BA59" i="1"/>
  <c r="T82" i="9"/>
  <c r="T81" i="9"/>
  <c r="T80" i="9"/>
  <c r="T79" i="9"/>
  <c r="R82" i="9"/>
  <c r="R81" i="9"/>
  <c r="R80" i="9"/>
  <c r="R79" i="9"/>
  <c r="P82" i="9"/>
  <c r="P81" i="9"/>
  <c r="P80" i="9"/>
  <c r="P79" i="9"/>
  <c r="AU59" i="1"/>
  <c r="BK82" i="9"/>
  <c r="BK81" i="9"/>
  <c r="J81" i="9"/>
  <c r="BK80" i="9"/>
  <c r="J80" i="9"/>
  <c r="BK79" i="9"/>
  <c r="J79" i="9"/>
  <c r="J56" i="9"/>
  <c r="J27" i="9"/>
  <c r="AG59" i="1"/>
  <c r="J82" i="9"/>
  <c r="BE82" i="9"/>
  <c r="J30" i="9"/>
  <c r="AV59" i="1"/>
  <c r="F30" i="9"/>
  <c r="AZ59" i="1"/>
  <c r="J58" i="9"/>
  <c r="J57" i="9"/>
  <c r="J75" i="9"/>
  <c r="F75" i="9"/>
  <c r="F73" i="9"/>
  <c r="E71" i="9"/>
  <c r="J51" i="9"/>
  <c r="F51" i="9"/>
  <c r="F49" i="9"/>
  <c r="E47" i="9"/>
  <c r="J36" i="9"/>
  <c r="J18" i="9"/>
  <c r="E18" i="9"/>
  <c r="F76" i="9"/>
  <c r="F52" i="9"/>
  <c r="J17" i="9"/>
  <c r="J12" i="9"/>
  <c r="J73" i="9"/>
  <c r="J49" i="9"/>
  <c r="E7" i="9"/>
  <c r="E69" i="9"/>
  <c r="E45" i="9"/>
  <c r="AY58" i="1"/>
  <c r="AX58" i="1"/>
  <c r="BI89" i="8"/>
  <c r="BH89" i="8"/>
  <c r="BG89" i="8"/>
  <c r="BF89" i="8"/>
  <c r="T89" i="8"/>
  <c r="R89" i="8"/>
  <c r="P89" i="8"/>
  <c r="BK89" i="8"/>
  <c r="J89" i="8"/>
  <c r="BE89" i="8"/>
  <c r="BI85" i="8"/>
  <c r="BH85" i="8"/>
  <c r="BG85" i="8"/>
  <c r="BF85" i="8"/>
  <c r="T85" i="8"/>
  <c r="R85" i="8"/>
  <c r="P85" i="8"/>
  <c r="BK85" i="8"/>
  <c r="J85" i="8"/>
  <c r="BE85" i="8"/>
  <c r="BI81" i="8"/>
  <c r="F34" i="8"/>
  <c r="BD58" i="1"/>
  <c r="BH81" i="8"/>
  <c r="F33" i="8"/>
  <c r="BC58" i="1"/>
  <c r="BG81" i="8"/>
  <c r="F32" i="8"/>
  <c r="BB58" i="1"/>
  <c r="BF81" i="8"/>
  <c r="J31" i="8"/>
  <c r="AW58" i="1"/>
  <c r="F31" i="8"/>
  <c r="BA58" i="1"/>
  <c r="T81" i="8"/>
  <c r="T80" i="8"/>
  <c r="T79" i="8"/>
  <c r="T78" i="8"/>
  <c r="R81" i="8"/>
  <c r="R80" i="8"/>
  <c r="R79" i="8"/>
  <c r="R78" i="8"/>
  <c r="P81" i="8"/>
  <c r="P80" i="8"/>
  <c r="P79" i="8"/>
  <c r="P78" i="8"/>
  <c r="AU58" i="1"/>
  <c r="BK81" i="8"/>
  <c r="BK80" i="8"/>
  <c r="J80" i="8"/>
  <c r="BK79" i="8"/>
  <c r="J79" i="8"/>
  <c r="BK78" i="8"/>
  <c r="J78" i="8"/>
  <c r="J56" i="8"/>
  <c r="J27" i="8"/>
  <c r="AG58" i="1"/>
  <c r="J81" i="8"/>
  <c r="BE81" i="8"/>
  <c r="J30" i="8"/>
  <c r="AV58" i="1"/>
  <c r="F30" i="8"/>
  <c r="AZ58" i="1"/>
  <c r="J58" i="8"/>
  <c r="J57" i="8"/>
  <c r="J74" i="8"/>
  <c r="F74" i="8"/>
  <c r="F72" i="8"/>
  <c r="E70" i="8"/>
  <c r="J51" i="8"/>
  <c r="F51" i="8"/>
  <c r="F49" i="8"/>
  <c r="E47" i="8"/>
  <c r="J36" i="8"/>
  <c r="J18" i="8"/>
  <c r="E18" i="8"/>
  <c r="F75" i="8"/>
  <c r="F52" i="8"/>
  <c r="J17" i="8"/>
  <c r="J12" i="8"/>
  <c r="J72" i="8"/>
  <c r="J49" i="8"/>
  <c r="E7" i="8"/>
  <c r="E68" i="8"/>
  <c r="E45" i="8"/>
  <c r="AY57" i="1"/>
  <c r="AX57" i="1"/>
  <c r="BI81" i="7"/>
  <c r="F34" i="7"/>
  <c r="BD57" i="1"/>
  <c r="BH81" i="7"/>
  <c r="F33" i="7"/>
  <c r="BC57" i="1"/>
  <c r="BG81" i="7"/>
  <c r="F32" i="7"/>
  <c r="BB57" i="1"/>
  <c r="BF81" i="7"/>
  <c r="J31" i="7"/>
  <c r="AW57" i="1"/>
  <c r="F31" i="7"/>
  <c r="BA57" i="1"/>
  <c r="T81" i="7"/>
  <c r="T80" i="7"/>
  <c r="T79" i="7"/>
  <c r="T78" i="7"/>
  <c r="R81" i="7"/>
  <c r="R80" i="7"/>
  <c r="R79" i="7"/>
  <c r="R78" i="7"/>
  <c r="P81" i="7"/>
  <c r="P80" i="7"/>
  <c r="P79" i="7"/>
  <c r="P78" i="7"/>
  <c r="AU57" i="1"/>
  <c r="BK81" i="7"/>
  <c r="BK80" i="7"/>
  <c r="J80" i="7"/>
  <c r="BK79" i="7"/>
  <c r="J79" i="7"/>
  <c r="BK78" i="7"/>
  <c r="J78" i="7"/>
  <c r="J56" i="7"/>
  <c r="J27" i="7"/>
  <c r="AG57" i="1"/>
  <c r="J81" i="7"/>
  <c r="BE81" i="7"/>
  <c r="J30" i="7"/>
  <c r="AV57" i="1"/>
  <c r="F30" i="7"/>
  <c r="AZ57" i="1"/>
  <c r="J58" i="7"/>
  <c r="J57" i="7"/>
  <c r="J74" i="7"/>
  <c r="F74" i="7"/>
  <c r="F72" i="7"/>
  <c r="E70" i="7"/>
  <c r="J51" i="7"/>
  <c r="F51" i="7"/>
  <c r="F49" i="7"/>
  <c r="E47" i="7"/>
  <c r="J36" i="7"/>
  <c r="J18" i="7"/>
  <c r="E18" i="7"/>
  <c r="F75" i="7"/>
  <c r="F52" i="7"/>
  <c r="J17" i="7"/>
  <c r="J12" i="7"/>
  <c r="J72" i="7"/>
  <c r="J49" i="7"/>
  <c r="E7" i="7"/>
  <c r="E68" i="7"/>
  <c r="E45" i="7"/>
  <c r="AY56" i="1"/>
  <c r="AX56" i="1"/>
  <c r="BI91" i="6"/>
  <c r="BH91" i="6"/>
  <c r="BG91" i="6"/>
  <c r="BF91" i="6"/>
  <c r="T91" i="6"/>
  <c r="T90" i="6"/>
  <c r="R91" i="6"/>
  <c r="R90" i="6"/>
  <c r="P91" i="6"/>
  <c r="P90" i="6"/>
  <c r="BK91" i="6"/>
  <c r="BK90" i="6"/>
  <c r="J90" i="6"/>
  <c r="J91" i="6"/>
  <c r="BE91" i="6"/>
  <c r="J59" i="6"/>
  <c r="BI88" i="6"/>
  <c r="BH88" i="6"/>
  <c r="BG88" i="6"/>
  <c r="BF88" i="6"/>
  <c r="T88" i="6"/>
  <c r="R88" i="6"/>
  <c r="P88" i="6"/>
  <c r="BK88" i="6"/>
  <c r="J88" i="6"/>
  <c r="BE88" i="6"/>
  <c r="BI85" i="6"/>
  <c r="BH85" i="6"/>
  <c r="BG85" i="6"/>
  <c r="BF85" i="6"/>
  <c r="T85" i="6"/>
  <c r="R85" i="6"/>
  <c r="P85" i="6"/>
  <c r="BK85" i="6"/>
  <c r="J85" i="6"/>
  <c r="BE85" i="6"/>
  <c r="BI82" i="6"/>
  <c r="F34" i="6"/>
  <c r="BD56" i="1"/>
  <c r="BH82" i="6"/>
  <c r="F33" i="6"/>
  <c r="BC56" i="1"/>
  <c r="BG82" i="6"/>
  <c r="F32" i="6"/>
  <c r="BB56" i="1"/>
  <c r="BF82" i="6"/>
  <c r="J31" i="6"/>
  <c r="AW56" i="1"/>
  <c r="F31" i="6"/>
  <c r="BA56" i="1"/>
  <c r="T82" i="6"/>
  <c r="T81" i="6"/>
  <c r="T80" i="6"/>
  <c r="T79" i="6"/>
  <c r="R82" i="6"/>
  <c r="R81" i="6"/>
  <c r="R80" i="6"/>
  <c r="R79" i="6"/>
  <c r="P82" i="6"/>
  <c r="P81" i="6"/>
  <c r="P80" i="6"/>
  <c r="P79" i="6"/>
  <c r="AU56" i="1"/>
  <c r="BK82" i="6"/>
  <c r="BK81" i="6"/>
  <c r="J81" i="6"/>
  <c r="BK80" i="6"/>
  <c r="J80" i="6"/>
  <c r="BK79" i="6"/>
  <c r="J79" i="6"/>
  <c r="J56" i="6"/>
  <c r="J27" i="6"/>
  <c r="AG56" i="1"/>
  <c r="J82" i="6"/>
  <c r="BE82" i="6"/>
  <c r="J30" i="6"/>
  <c r="AV56" i="1"/>
  <c r="F30" i="6"/>
  <c r="AZ56" i="1"/>
  <c r="J58" i="6"/>
  <c r="J57" i="6"/>
  <c r="J75" i="6"/>
  <c r="F75" i="6"/>
  <c r="F73" i="6"/>
  <c r="E71" i="6"/>
  <c r="J51" i="6"/>
  <c r="F51" i="6"/>
  <c r="F49" i="6"/>
  <c r="E47" i="6"/>
  <c r="J36" i="6"/>
  <c r="J18" i="6"/>
  <c r="E18" i="6"/>
  <c r="F76" i="6"/>
  <c r="F52" i="6"/>
  <c r="J17" i="6"/>
  <c r="J12" i="6"/>
  <c r="J73" i="6"/>
  <c r="J49" i="6"/>
  <c r="E7" i="6"/>
  <c r="E69" i="6"/>
  <c r="E45" i="6"/>
  <c r="AY55" i="1"/>
  <c r="AX55" i="1"/>
  <c r="BI91" i="5"/>
  <c r="BH91" i="5"/>
  <c r="BG91" i="5"/>
  <c r="BF91" i="5"/>
  <c r="T91" i="5"/>
  <c r="T90" i="5"/>
  <c r="R91" i="5"/>
  <c r="R90" i="5"/>
  <c r="P91" i="5"/>
  <c r="P90" i="5"/>
  <c r="BK91" i="5"/>
  <c r="BK90" i="5"/>
  <c r="J90" i="5"/>
  <c r="J91" i="5"/>
  <c r="BE91" i="5"/>
  <c r="J59" i="5"/>
  <c r="BI88" i="5"/>
  <c r="BH88" i="5"/>
  <c r="BG88" i="5"/>
  <c r="BF88" i="5"/>
  <c r="T88" i="5"/>
  <c r="R88" i="5"/>
  <c r="P88" i="5"/>
  <c r="BK88" i="5"/>
  <c r="J88" i="5"/>
  <c r="BE88" i="5"/>
  <c r="BI85" i="5"/>
  <c r="BH85" i="5"/>
  <c r="BG85" i="5"/>
  <c r="BF85" i="5"/>
  <c r="T85" i="5"/>
  <c r="R85" i="5"/>
  <c r="P85" i="5"/>
  <c r="BK85" i="5"/>
  <c r="J85" i="5"/>
  <c r="BE85" i="5"/>
  <c r="BI82" i="5"/>
  <c r="F34" i="5"/>
  <c r="BD55" i="1"/>
  <c r="BH82" i="5"/>
  <c r="F33" i="5"/>
  <c r="BC55" i="1"/>
  <c r="BG82" i="5"/>
  <c r="F32" i="5"/>
  <c r="BB55" i="1"/>
  <c r="BF82" i="5"/>
  <c r="J31" i="5"/>
  <c r="AW55" i="1"/>
  <c r="F31" i="5"/>
  <c r="BA55" i="1"/>
  <c r="T82" i="5"/>
  <c r="T81" i="5"/>
  <c r="T80" i="5"/>
  <c r="T79" i="5"/>
  <c r="R82" i="5"/>
  <c r="R81" i="5"/>
  <c r="R80" i="5"/>
  <c r="R79" i="5"/>
  <c r="P82" i="5"/>
  <c r="P81" i="5"/>
  <c r="P80" i="5"/>
  <c r="P79" i="5"/>
  <c r="AU55" i="1"/>
  <c r="BK82" i="5"/>
  <c r="BK81" i="5"/>
  <c r="J81" i="5"/>
  <c r="BK80" i="5"/>
  <c r="J80" i="5"/>
  <c r="BK79" i="5"/>
  <c r="J79" i="5"/>
  <c r="J56" i="5"/>
  <c r="J27" i="5"/>
  <c r="AG55" i="1"/>
  <c r="J82" i="5"/>
  <c r="BE82" i="5"/>
  <c r="J30" i="5"/>
  <c r="AV55" i="1"/>
  <c r="F30" i="5"/>
  <c r="AZ55" i="1"/>
  <c r="J58" i="5"/>
  <c r="J57" i="5"/>
  <c r="J75" i="5"/>
  <c r="F75" i="5"/>
  <c r="F73" i="5"/>
  <c r="E71" i="5"/>
  <c r="J51" i="5"/>
  <c r="F51" i="5"/>
  <c r="F49" i="5"/>
  <c r="E47" i="5"/>
  <c r="J36" i="5"/>
  <c r="J18" i="5"/>
  <c r="E18" i="5"/>
  <c r="F76" i="5"/>
  <c r="F52" i="5"/>
  <c r="J17" i="5"/>
  <c r="J12" i="5"/>
  <c r="J73" i="5"/>
  <c r="J49" i="5"/>
  <c r="E7" i="5"/>
  <c r="E69" i="5"/>
  <c r="E45" i="5"/>
  <c r="AY54" i="1"/>
  <c r="AX54" i="1"/>
  <c r="BI91" i="4"/>
  <c r="BH91" i="4"/>
  <c r="BG91" i="4"/>
  <c r="BF91" i="4"/>
  <c r="T91" i="4"/>
  <c r="T90" i="4"/>
  <c r="R91" i="4"/>
  <c r="R90" i="4"/>
  <c r="P91" i="4"/>
  <c r="P90" i="4"/>
  <c r="BK91" i="4"/>
  <c r="BK90" i="4"/>
  <c r="J90" i="4"/>
  <c r="J91" i="4"/>
  <c r="BE91" i="4"/>
  <c r="J59" i="4"/>
  <c r="BI88" i="4"/>
  <c r="BH88" i="4"/>
  <c r="BG88" i="4"/>
  <c r="BF88" i="4"/>
  <c r="T88" i="4"/>
  <c r="R88" i="4"/>
  <c r="P88" i="4"/>
  <c r="BK88" i="4"/>
  <c r="J88" i="4"/>
  <c r="BE88" i="4"/>
  <c r="BI85" i="4"/>
  <c r="BH85" i="4"/>
  <c r="BG85" i="4"/>
  <c r="BF85" i="4"/>
  <c r="T85" i="4"/>
  <c r="R85" i="4"/>
  <c r="P85" i="4"/>
  <c r="BK85" i="4"/>
  <c r="J85" i="4"/>
  <c r="BE85" i="4"/>
  <c r="BI82" i="4"/>
  <c r="F34" i="4"/>
  <c r="BD54" i="1"/>
  <c r="BH82" i="4"/>
  <c r="F33" i="4"/>
  <c r="BC54" i="1"/>
  <c r="BG82" i="4"/>
  <c r="F32" i="4"/>
  <c r="BB54" i="1"/>
  <c r="BF82" i="4"/>
  <c r="J31" i="4"/>
  <c r="AW54" i="1"/>
  <c r="F31" i="4"/>
  <c r="BA54" i="1"/>
  <c r="T82" i="4"/>
  <c r="T81" i="4"/>
  <c r="T80" i="4"/>
  <c r="T79" i="4"/>
  <c r="R82" i="4"/>
  <c r="R81" i="4"/>
  <c r="R80" i="4"/>
  <c r="R79" i="4"/>
  <c r="P82" i="4"/>
  <c r="P81" i="4"/>
  <c r="P80" i="4"/>
  <c r="P79" i="4"/>
  <c r="AU54" i="1"/>
  <c r="BK82" i="4"/>
  <c r="BK81" i="4"/>
  <c r="J81" i="4"/>
  <c r="BK80" i="4"/>
  <c r="J80" i="4"/>
  <c r="BK79" i="4"/>
  <c r="J79" i="4"/>
  <c r="J56" i="4"/>
  <c r="J27" i="4"/>
  <c r="AG54" i="1"/>
  <c r="J82" i="4"/>
  <c r="BE82" i="4"/>
  <c r="J30" i="4"/>
  <c r="AV54" i="1"/>
  <c r="F30" i="4"/>
  <c r="AZ54" i="1"/>
  <c r="J58" i="4"/>
  <c r="J57" i="4"/>
  <c r="J75" i="4"/>
  <c r="F75" i="4"/>
  <c r="F73" i="4"/>
  <c r="E71" i="4"/>
  <c r="J51" i="4"/>
  <c r="F51" i="4"/>
  <c r="F49" i="4"/>
  <c r="E47" i="4"/>
  <c r="J36" i="4"/>
  <c r="J18" i="4"/>
  <c r="E18" i="4"/>
  <c r="F76" i="4"/>
  <c r="F52" i="4"/>
  <c r="J17" i="4"/>
  <c r="J12" i="4"/>
  <c r="J73" i="4"/>
  <c r="J49" i="4"/>
  <c r="E7" i="4"/>
  <c r="E69" i="4"/>
  <c r="E45" i="4"/>
  <c r="AY53" i="1"/>
  <c r="AX53" i="1"/>
  <c r="BI125" i="3"/>
  <c r="BH125" i="3"/>
  <c r="BG125" i="3"/>
  <c r="BF125" i="3"/>
  <c r="T125" i="3"/>
  <c r="T124" i="3"/>
  <c r="R125" i="3"/>
  <c r="R124" i="3"/>
  <c r="P125" i="3"/>
  <c r="P124" i="3"/>
  <c r="BK125" i="3"/>
  <c r="BK124" i="3"/>
  <c r="J124" i="3"/>
  <c r="J125" i="3"/>
  <c r="BE125" i="3"/>
  <c r="J59" i="3"/>
  <c r="BI122" i="3"/>
  <c r="BH122" i="3"/>
  <c r="BG122" i="3"/>
  <c r="BF122" i="3"/>
  <c r="T122" i="3"/>
  <c r="R122" i="3"/>
  <c r="P122" i="3"/>
  <c r="BK122" i="3"/>
  <c r="J122" i="3"/>
  <c r="BE122" i="3"/>
  <c r="BI119" i="3"/>
  <c r="BH119" i="3"/>
  <c r="BG119" i="3"/>
  <c r="BF119" i="3"/>
  <c r="T119" i="3"/>
  <c r="R119" i="3"/>
  <c r="P119" i="3"/>
  <c r="BK119" i="3"/>
  <c r="J119" i="3"/>
  <c r="BE119" i="3"/>
  <c r="BI116" i="3"/>
  <c r="BH116" i="3"/>
  <c r="BG116" i="3"/>
  <c r="BF116" i="3"/>
  <c r="T116" i="3"/>
  <c r="R116" i="3"/>
  <c r="P116" i="3"/>
  <c r="BK116" i="3"/>
  <c r="J116" i="3"/>
  <c r="BE116" i="3"/>
  <c r="BI113" i="3"/>
  <c r="BH113" i="3"/>
  <c r="BG113" i="3"/>
  <c r="BF113" i="3"/>
  <c r="T113" i="3"/>
  <c r="R113" i="3"/>
  <c r="P113" i="3"/>
  <c r="BK113" i="3"/>
  <c r="J113" i="3"/>
  <c r="BE113" i="3"/>
  <c r="BI110" i="3"/>
  <c r="BH110" i="3"/>
  <c r="BG110" i="3"/>
  <c r="BF110" i="3"/>
  <c r="T110" i="3"/>
  <c r="R110" i="3"/>
  <c r="P110" i="3"/>
  <c r="BK110" i="3"/>
  <c r="J110" i="3"/>
  <c r="BE110" i="3"/>
  <c r="BI107" i="3"/>
  <c r="BH107" i="3"/>
  <c r="BG107" i="3"/>
  <c r="BF107" i="3"/>
  <c r="T107" i="3"/>
  <c r="R107" i="3"/>
  <c r="P107" i="3"/>
  <c r="BK107" i="3"/>
  <c r="J107" i="3"/>
  <c r="BE107" i="3"/>
  <c r="BI104" i="3"/>
  <c r="BH104" i="3"/>
  <c r="BG104" i="3"/>
  <c r="BF104" i="3"/>
  <c r="T104" i="3"/>
  <c r="R104" i="3"/>
  <c r="P104" i="3"/>
  <c r="BK104" i="3"/>
  <c r="J104" i="3"/>
  <c r="BE104" i="3"/>
  <c r="BI101" i="3"/>
  <c r="BH101" i="3"/>
  <c r="BG101" i="3"/>
  <c r="BF101" i="3"/>
  <c r="T101" i="3"/>
  <c r="R101" i="3"/>
  <c r="P101" i="3"/>
  <c r="BK101" i="3"/>
  <c r="J101" i="3"/>
  <c r="BE101" i="3"/>
  <c r="BI99" i="3"/>
  <c r="BH99" i="3"/>
  <c r="BG99" i="3"/>
  <c r="BF99" i="3"/>
  <c r="T99" i="3"/>
  <c r="R99" i="3"/>
  <c r="P99" i="3"/>
  <c r="BK99" i="3"/>
  <c r="J99" i="3"/>
  <c r="BE99" i="3"/>
  <c r="BI97" i="3"/>
  <c r="BH97" i="3"/>
  <c r="BG97" i="3"/>
  <c r="BF97" i="3"/>
  <c r="T97" i="3"/>
  <c r="R97" i="3"/>
  <c r="P97" i="3"/>
  <c r="BK97" i="3"/>
  <c r="J97" i="3"/>
  <c r="BE97" i="3"/>
  <c r="BI94" i="3"/>
  <c r="BH94" i="3"/>
  <c r="BG94" i="3"/>
  <c r="BF94" i="3"/>
  <c r="T94" i="3"/>
  <c r="R94" i="3"/>
  <c r="P94" i="3"/>
  <c r="BK94" i="3"/>
  <c r="J94" i="3"/>
  <c r="BE94" i="3"/>
  <c r="BI92" i="3"/>
  <c r="BH92" i="3"/>
  <c r="BG92" i="3"/>
  <c r="BF92" i="3"/>
  <c r="T92" i="3"/>
  <c r="R92" i="3"/>
  <c r="P92" i="3"/>
  <c r="BK92" i="3"/>
  <c r="J92" i="3"/>
  <c r="BE92" i="3"/>
  <c r="BI89" i="3"/>
  <c r="BH89" i="3"/>
  <c r="BG89" i="3"/>
  <c r="BF89" i="3"/>
  <c r="T89" i="3"/>
  <c r="R89" i="3"/>
  <c r="P89" i="3"/>
  <c r="BK89" i="3"/>
  <c r="J89" i="3"/>
  <c r="BE89" i="3"/>
  <c r="BI87" i="3"/>
  <c r="BH87" i="3"/>
  <c r="BG87" i="3"/>
  <c r="BF87" i="3"/>
  <c r="T87" i="3"/>
  <c r="R87" i="3"/>
  <c r="P87" i="3"/>
  <c r="BK87" i="3"/>
  <c r="J87" i="3"/>
  <c r="BE87" i="3"/>
  <c r="BI85" i="3"/>
  <c r="BH85" i="3"/>
  <c r="BG85" i="3"/>
  <c r="BF85" i="3"/>
  <c r="T85" i="3"/>
  <c r="R85" i="3"/>
  <c r="P85" i="3"/>
  <c r="BK85" i="3"/>
  <c r="J85" i="3"/>
  <c r="BE85" i="3"/>
  <c r="BI82" i="3"/>
  <c r="F34" i="3"/>
  <c r="BD53" i="1"/>
  <c r="BH82" i="3"/>
  <c r="F33" i="3"/>
  <c r="BC53" i="1"/>
  <c r="BG82" i="3"/>
  <c r="F32" i="3"/>
  <c r="BB53" i="1"/>
  <c r="BF82" i="3"/>
  <c r="J31" i="3"/>
  <c r="AW53" i="1"/>
  <c r="F31" i="3"/>
  <c r="BA53" i="1"/>
  <c r="T82" i="3"/>
  <c r="T81" i="3"/>
  <c r="T80" i="3"/>
  <c r="T79" i="3"/>
  <c r="R82" i="3"/>
  <c r="R81" i="3"/>
  <c r="R80" i="3"/>
  <c r="R79" i="3"/>
  <c r="P82" i="3"/>
  <c r="P81" i="3"/>
  <c r="P80" i="3"/>
  <c r="P79" i="3"/>
  <c r="AU53" i="1"/>
  <c r="BK82" i="3"/>
  <c r="BK81" i="3"/>
  <c r="J81" i="3"/>
  <c r="BK80" i="3"/>
  <c r="J80" i="3"/>
  <c r="BK79" i="3"/>
  <c r="J79" i="3"/>
  <c r="J56" i="3"/>
  <c r="J27" i="3"/>
  <c r="AG53" i="1"/>
  <c r="J82" i="3"/>
  <c r="BE82" i="3"/>
  <c r="J30" i="3"/>
  <c r="AV53" i="1"/>
  <c r="F30" i="3"/>
  <c r="AZ53" i="1"/>
  <c r="J58" i="3"/>
  <c r="J57" i="3"/>
  <c r="J75" i="3"/>
  <c r="F75" i="3"/>
  <c r="F73" i="3"/>
  <c r="E71" i="3"/>
  <c r="J51" i="3"/>
  <c r="F51" i="3"/>
  <c r="F49" i="3"/>
  <c r="E47" i="3"/>
  <c r="J36" i="3"/>
  <c r="J18" i="3"/>
  <c r="E18" i="3"/>
  <c r="F76" i="3"/>
  <c r="F52" i="3"/>
  <c r="J17" i="3"/>
  <c r="J12" i="3"/>
  <c r="J73" i="3"/>
  <c r="J49" i="3"/>
  <c r="E7" i="3"/>
  <c r="E69" i="3"/>
  <c r="E45" i="3"/>
  <c r="AY52" i="1"/>
  <c r="AX52" i="1"/>
  <c r="BI100" i="2"/>
  <c r="BH100" i="2"/>
  <c r="BG100" i="2"/>
  <c r="BF100" i="2"/>
  <c r="T100" i="2"/>
  <c r="T99" i="2"/>
  <c r="R100" i="2"/>
  <c r="R99" i="2"/>
  <c r="P100" i="2"/>
  <c r="P99" i="2"/>
  <c r="BK100" i="2"/>
  <c r="BK99" i="2"/>
  <c r="J99" i="2"/>
  <c r="J100" i="2"/>
  <c r="BE100" i="2"/>
  <c r="J59" i="2"/>
  <c r="BI97" i="2"/>
  <c r="BH97" i="2"/>
  <c r="BG97" i="2"/>
  <c r="BF97" i="2"/>
  <c r="T97" i="2"/>
  <c r="R97" i="2"/>
  <c r="P97" i="2"/>
  <c r="BK97" i="2"/>
  <c r="J97" i="2"/>
  <c r="BE97" i="2"/>
  <c r="BI94" i="2"/>
  <c r="BH94" i="2"/>
  <c r="BG94" i="2"/>
  <c r="BF94" i="2"/>
  <c r="T94" i="2"/>
  <c r="R94" i="2"/>
  <c r="P94" i="2"/>
  <c r="BK94" i="2"/>
  <c r="J94" i="2"/>
  <c r="BE94" i="2"/>
  <c r="BI91" i="2"/>
  <c r="BH91" i="2"/>
  <c r="BG91" i="2"/>
  <c r="BF91" i="2"/>
  <c r="T91" i="2"/>
  <c r="R91" i="2"/>
  <c r="P91" i="2"/>
  <c r="BK91" i="2"/>
  <c r="J91" i="2"/>
  <c r="BE91" i="2"/>
  <c r="BI88" i="2"/>
  <c r="BH88" i="2"/>
  <c r="BG88" i="2"/>
  <c r="BF88" i="2"/>
  <c r="T88" i="2"/>
  <c r="R88" i="2"/>
  <c r="P88" i="2"/>
  <c r="BK88" i="2"/>
  <c r="J88" i="2"/>
  <c r="BE88" i="2"/>
  <c r="BI85" i="2"/>
  <c r="BH85" i="2"/>
  <c r="BG85" i="2"/>
  <c r="BF85" i="2"/>
  <c r="T85" i="2"/>
  <c r="R85" i="2"/>
  <c r="P85" i="2"/>
  <c r="BK85" i="2"/>
  <c r="J85" i="2"/>
  <c r="BE85" i="2"/>
  <c r="BI82" i="2"/>
  <c r="F34" i="2"/>
  <c r="BD52" i="1"/>
  <c r="BH82" i="2"/>
  <c r="F33" i="2"/>
  <c r="BC52" i="1"/>
  <c r="BG82" i="2"/>
  <c r="F32" i="2"/>
  <c r="BB52" i="1"/>
  <c r="BF82" i="2"/>
  <c r="J31" i="2"/>
  <c r="AW52" i="1"/>
  <c r="F31" i="2"/>
  <c r="BA52" i="1"/>
  <c r="T82" i="2"/>
  <c r="T81" i="2"/>
  <c r="T80" i="2"/>
  <c r="T79" i="2"/>
  <c r="R82" i="2"/>
  <c r="R81" i="2"/>
  <c r="R80" i="2"/>
  <c r="R79" i="2"/>
  <c r="P82" i="2"/>
  <c r="P81" i="2"/>
  <c r="P80" i="2"/>
  <c r="P79" i="2"/>
  <c r="AU52" i="1"/>
  <c r="BK82" i="2"/>
  <c r="BK81" i="2"/>
  <c r="J81" i="2"/>
  <c r="BK80" i="2"/>
  <c r="J80" i="2"/>
  <c r="BK79" i="2"/>
  <c r="J79" i="2"/>
  <c r="J56" i="2"/>
  <c r="J27" i="2"/>
  <c r="AG52" i="1"/>
  <c r="J82" i="2"/>
  <c r="BE82" i="2"/>
  <c r="J30" i="2"/>
  <c r="AV52" i="1"/>
  <c r="F30" i="2"/>
  <c r="AZ52" i="1"/>
  <c r="J58" i="2"/>
  <c r="J57" i="2"/>
  <c r="J75" i="2"/>
  <c r="F75" i="2"/>
  <c r="F73" i="2"/>
  <c r="E71" i="2"/>
  <c r="J51" i="2"/>
  <c r="F51" i="2"/>
  <c r="F49" i="2"/>
  <c r="E47" i="2"/>
  <c r="J36" i="2"/>
  <c r="J18" i="2"/>
  <c r="E18" i="2"/>
  <c r="F76" i="2"/>
  <c r="F52" i="2"/>
  <c r="J17" i="2"/>
  <c r="J12" i="2"/>
  <c r="J73" i="2"/>
  <c r="J49" i="2"/>
  <c r="E7" i="2"/>
  <c r="E69" i="2"/>
  <c r="E45" i="2"/>
  <c r="BD51" i="1"/>
  <c r="W30" i="1"/>
  <c r="BC51" i="1"/>
  <c r="W29" i="1"/>
  <c r="BB51" i="1"/>
  <c r="W28" i="1"/>
  <c r="BA51" i="1"/>
  <c r="W27" i="1"/>
  <c r="AZ51" i="1"/>
  <c r="W26" i="1"/>
  <c r="AY51" i="1"/>
  <c r="AX51" i="1"/>
  <c r="AW51" i="1"/>
  <c r="AK27" i="1"/>
  <c r="AV51" i="1"/>
  <c r="AK26" i="1"/>
  <c r="AU51" i="1"/>
  <c r="AT51" i="1"/>
  <c r="AS51" i="1"/>
  <c r="AG51" i="1"/>
  <c r="AK23" i="1"/>
  <c r="AT76" i="1"/>
  <c r="AN76" i="1"/>
  <c r="AT75" i="1"/>
  <c r="AN75" i="1"/>
  <c r="AT74" i="1"/>
  <c r="AN74" i="1"/>
  <c r="AT73" i="1"/>
  <c r="AN73" i="1"/>
  <c r="AT72" i="1"/>
  <c r="AN72" i="1"/>
  <c r="AT71" i="1"/>
  <c r="AN71" i="1"/>
  <c r="AT70" i="1"/>
  <c r="AN70" i="1"/>
  <c r="AT69" i="1"/>
  <c r="AN69" i="1"/>
  <c r="AT68" i="1"/>
  <c r="AN68" i="1"/>
  <c r="AT67" i="1"/>
  <c r="AN67" i="1"/>
  <c r="AT66" i="1"/>
  <c r="AN66" i="1"/>
  <c r="AT65" i="1"/>
  <c r="AN65" i="1"/>
  <c r="AT64" i="1"/>
  <c r="AN64" i="1"/>
  <c r="AT63" i="1"/>
  <c r="AN63" i="1"/>
  <c r="AT62" i="1"/>
  <c r="AN62" i="1"/>
  <c r="AT61" i="1"/>
  <c r="AN61" i="1"/>
  <c r="AT60" i="1"/>
  <c r="AN60" i="1"/>
  <c r="AT59" i="1"/>
  <c r="AN59" i="1"/>
  <c r="AT58" i="1"/>
  <c r="AN58" i="1"/>
  <c r="AT57" i="1"/>
  <c r="AN57" i="1"/>
  <c r="AT56" i="1"/>
  <c r="AN56" i="1"/>
  <c r="AT55" i="1"/>
  <c r="AN55" i="1"/>
  <c r="AT54" i="1"/>
  <c r="AN54" i="1"/>
  <c r="AT53" i="1"/>
  <c r="AN53" i="1"/>
  <c r="AT52" i="1"/>
  <c r="AN52" i="1"/>
  <c r="AN51" i="1"/>
  <c r="L47" i="1"/>
  <c r="AM46" i="1"/>
  <c r="L46" i="1"/>
  <c r="AM44" i="1"/>
  <c r="L44" i="1"/>
  <c r="L42" i="1"/>
  <c r="L41" i="1"/>
  <c r="AK32" i="1"/>
</calcChain>
</file>

<file path=xl/sharedStrings.xml><?xml version="1.0" encoding="utf-8"?>
<sst xmlns="http://schemas.openxmlformats.org/spreadsheetml/2006/main" count="10091" uniqueCount="1007">
  <si>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</si>
  <si>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</si>
  <si>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</si>
  <si>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</si>
  <si>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</si>
  <si>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</si>
  <si>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</si>
  <si>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{5e76b710-403a-4cae-a85e-67e97cab4535}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</si>
  <si>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</si>
  <si>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</si>
  <si>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</si>
  <si>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</si>
  <si>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</si>
  <si>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</si>
  <si>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</si>
  <si>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</si>
  <si>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</si>
  <si>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</si>
  <si>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</si>
  <si>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zahrady mateřské školky Šponarova</t>
  </si>
  <si>
    <t>KSO:</t>
  </si>
  <si>
    <t/>
  </si>
  <si>
    <t>CC-CZ:</t>
  </si>
  <si>
    <t>Místo:</t>
  </si>
  <si>
    <t>Ul. Šponarova 1503/16</t>
  </si>
  <si>
    <t>Datum:</t>
  </si>
  <si>
    <t>2. 12. 2018</t>
  </si>
  <si>
    <t>Zadavatel:</t>
  </si>
  <si>
    <t>IČ:</t>
  </si>
  <si>
    <t>75029863</t>
  </si>
  <si>
    <t>MŠ Harmonie</t>
  </si>
  <si>
    <t>DIČ:</t>
  </si>
  <si>
    <t>Uchazeč:</t>
  </si>
  <si>
    <t>Vyplň údaj</t>
  </si>
  <si>
    <t>Projektant:</t>
  </si>
  <si>
    <t>46610430</t>
  </si>
  <si>
    <t>Ing. Dagmar Rudolfová, Ing. Miroslava Najman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</si>
  <si>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</si>
  <si>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</si>
  <si>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</si>
  <si>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</si>
  <si>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</si>
  <si>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</si>
  <si>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</si>
  <si>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</si>
  <si>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</si>
  <si>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</si>
  <si>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</si>
  <si>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</si>
  <si>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</si>
  <si>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</si>
  <si>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</si>
  <si>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</si>
  <si>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</si>
  <si>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</si>
  <si>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</si>
  <si>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</si>
  <si>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</si>
  <si>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</si>
  <si>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</si>
  <si>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</si>
  <si>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</si>
  <si>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</si>
  <si>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</si>
  <si>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</si>
  <si>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</si>
  <si>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</si>
  <si>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</si>
  <si>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</si>
  <si>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</si>
  <si>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</si>
  <si>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</si>
  <si>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</si>
  <si>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</si>
  <si>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</si>
  <si>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</si>
  <si>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</si>
  <si>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</si>
  <si>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</si>
  <si>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</si>
  <si>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Proutěné iglů </t>
  </si>
  <si>
    <t>STA</t>
  </si>
  <si>
    <t>1</t>
  </si>
  <si>
    <t>{15b2b204-89b3-413a-af54-f4ed21bb750f}</t>
  </si>
  <si>
    <t>2</t>
  </si>
  <si>
    <t>02</t>
  </si>
  <si>
    <t xml:space="preserve">Hmatový chodník </t>
  </si>
  <si>
    <t>{e53872a3-d799-408c-b2c7-cc48395df8aa}</t>
  </si>
  <si>
    <t>03</t>
  </si>
  <si>
    <t xml:space="preserve">Hmyzí domeček - hotel </t>
  </si>
  <si>
    <t>{e8f14a2f-4112-4489-a0c1-0200aecc89ef}</t>
  </si>
  <si>
    <t>04</t>
  </si>
  <si>
    <t xml:space="preserve">Dendrofon </t>
  </si>
  <si>
    <t>{1a03ef7a-a1e6-4e8e-bfb6-87186abcdb13}</t>
  </si>
  <si>
    <t>05</t>
  </si>
  <si>
    <t>Balanční kladina Z</t>
  </si>
  <si>
    <t>{c61d78fe-3f56-47e8-a59b-1f7c89446874}</t>
  </si>
  <si>
    <t>06</t>
  </si>
  <si>
    <t>Balanční prvek had</t>
  </si>
  <si>
    <t>{1f15531c-af6d-4b84-9a56-f68839f36190}</t>
  </si>
  <si>
    <t>07</t>
  </si>
  <si>
    <t>Špalky z akátu</t>
  </si>
  <si>
    <t>{6e765740-758c-4892-ab6c-f7b8b19913c1}</t>
  </si>
  <si>
    <t>08</t>
  </si>
  <si>
    <t>Balanční kůly</t>
  </si>
  <si>
    <t>{c3ce2b4e-0a65-4c98-ab59-2f5353afba0a}</t>
  </si>
  <si>
    <t>09</t>
  </si>
  <si>
    <t>Balanční stezka</t>
  </si>
  <si>
    <t>{7a2f738b-4be8-43d6-8c4b-53f28f11ea99}</t>
  </si>
  <si>
    <t>10</t>
  </si>
  <si>
    <t>Observatoř kolem dubu</t>
  </si>
  <si>
    <t>{82c600fa-9b25-4a19-9db6-1fbaaecaa763}</t>
  </si>
  <si>
    <t>11</t>
  </si>
  <si>
    <t>Zpevněné kmeny stromů</t>
  </si>
  <si>
    <t>{6c26486c-3a5b-4544-8287-2457d9d389fb}</t>
  </si>
  <si>
    <t>12</t>
  </si>
  <si>
    <t>Kopec s tunelem</t>
  </si>
  <si>
    <t>{04766188-dd99-413d-9d86-2d4a18a0a5d0}</t>
  </si>
  <si>
    <t>13</t>
  </si>
  <si>
    <t xml:space="preserve">Dílnička </t>
  </si>
  <si>
    <t>{774adde1-83e8-4ef5-914f-7af05632cae1}</t>
  </si>
  <si>
    <t>14</t>
  </si>
  <si>
    <t>Lehárnička</t>
  </si>
  <si>
    <t>{b00fc93e-6baa-4e60-a935-986ca1267eb5}</t>
  </si>
  <si>
    <t>Ptačí budka</t>
  </si>
  <si>
    <t>{bbea1ac1-1543-4e8a-8851-3b1aebe61cad}</t>
  </si>
  <si>
    <t>16</t>
  </si>
  <si>
    <t>Mobilní bahniště</t>
  </si>
  <si>
    <t>{8850acb0-6541-486e-a6bd-960abcb5f59f}</t>
  </si>
  <si>
    <t>17</t>
  </si>
  <si>
    <t>Bylinkový záhon - spirála</t>
  </si>
  <si>
    <t>{4ae31207-a740-4960-875b-e6d14f765f19}</t>
  </si>
  <si>
    <t>18</t>
  </si>
  <si>
    <t>Sluneční hodiny</t>
  </si>
  <si>
    <t>{c140cf58-5b14-4204-bd7c-bacf95de160f}</t>
  </si>
  <si>
    <t>19</t>
  </si>
  <si>
    <t xml:space="preserve">Ohniště </t>
  </si>
  <si>
    <t>{1d837e0b-42fa-46a6-aa28-23bae7ef5a57}</t>
  </si>
  <si>
    <t>20</t>
  </si>
  <si>
    <t>Lavička kolem stromu</t>
  </si>
  <si>
    <t>{c8c4addd-ecb3-4eac-a075-e82b460537f3}</t>
  </si>
  <si>
    <t>Předzahrada</t>
  </si>
  <si>
    <t>{2b120c39-09e5-4f68-8fe1-00f28ac840f8}</t>
  </si>
  <si>
    <t>22</t>
  </si>
  <si>
    <t>Kompostér</t>
  </si>
  <si>
    <t>{85276b37-e3aa-4914-9bf0-b363b6916136}</t>
  </si>
  <si>
    <t>23</t>
  </si>
  <si>
    <t>Bourání</t>
  </si>
  <si>
    <t>{06c359db-9233-4847-89a6-4a95100ec803}</t>
  </si>
  <si>
    <t>24</t>
  </si>
  <si>
    <t>Ostatní náklady</t>
  </si>
  <si>
    <t>{c687ca2f-1c77-4b8e-853a-d1540b9d113e}</t>
  </si>
  <si>
    <t>25</t>
  </si>
  <si>
    <t>VRN</t>
  </si>
  <si>
    <t>{6bea51ce-8b47-4933-ac21-60234bc7c725}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</si>
  <si>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</si>
  <si>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</si>
  <si>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</si>
  <si>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</si>
  <si>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</si>
  <si>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</si>
  <si>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</si>
  <si>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01 - Proutěné iglů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</si>
  <si>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</si>
  <si>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</si>
  <si>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</si>
  <si>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</si>
  <si>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</si>
  <si>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</si>
  <si>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</si>
  <si>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</si>
  <si>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</si>
  <si>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</si>
  <si>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</si>
  <si>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</si>
  <si>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</si>
  <si>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</si>
  <si>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</si>
  <si>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</si>
  <si>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</si>
  <si>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</si>
  <si>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</si>
  <si>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</si>
  <si>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</si>
  <si>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</si>
  <si>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</si>
  <si>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</si>
  <si>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</si>
  <si>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</si>
  <si>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</si>
  <si>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</si>
  <si>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</si>
  <si>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</si>
  <si>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2018 02</t>
  </si>
  <si>
    <t>4</t>
  </si>
  <si>
    <t>-1944032793</t>
  </si>
  <si>
    <t>VV</t>
  </si>
  <si>
    <t>č.5 - kácení a likvidace keřů dle PD v.č.4</t>
  </si>
  <si>
    <t>162301501</t>
  </si>
  <si>
    <t>Vodorovné přemístění smýcených křovin do průměru kmene 100 mm na vzdálenost do 5 000 m</t>
  </si>
  <si>
    <t>-865146408</t>
  </si>
  <si>
    <t>3</t>
  </si>
  <si>
    <t>181951102</t>
  </si>
  <si>
    <t>Úprava pláně vyrovnáním výškových rozdílů v hornině tř. 1 až 4 se zhutněním</t>
  </si>
  <si>
    <t>-139433412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</si>
  <si>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</si>
  <si>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</si>
  <si>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1456046815</t>
  </si>
  <si>
    <t>Úprava terénu  kolem iglů po realizaci</t>
  </si>
  <si>
    <t>5</t>
  </si>
  <si>
    <t>181411131</t>
  </si>
  <si>
    <t>Založení trávníku na půdě předem připravené plochy do 1000 m2 výsevem včetně utažení parkového v rovině nebo na svahu do 1:5</t>
  </si>
  <si>
    <t>10917707</t>
  </si>
  <si>
    <t>Dosev a oprava trávníku po dokončení realizace  u iglů</t>
  </si>
  <si>
    <t>6</t>
  </si>
  <si>
    <t>M</t>
  </si>
  <si>
    <t>00572440</t>
  </si>
  <si>
    <t>osivo směs travní hřištní</t>
  </si>
  <si>
    <t>kg</t>
  </si>
  <si>
    <t>8</t>
  </si>
  <si>
    <t>1129130828</t>
  </si>
  <si>
    <t>10*0,03</t>
  </si>
  <si>
    <t>9</t>
  </si>
  <si>
    <t>Ostatní konstrukce a práce, bourání</t>
  </si>
  <si>
    <t>7</t>
  </si>
  <si>
    <t>9 003VL</t>
  </si>
  <si>
    <t xml:space="preserve">Dodávka a montáž 3ks iglů z vrbového proutí </t>
  </si>
  <si>
    <t>ks</t>
  </si>
  <si>
    <t>vlastní</t>
  </si>
  <si>
    <t>950496910</t>
  </si>
  <si>
    <t>Kompletní provedení a dodávka dle PD, v.č. 6/1   3ks iglů- š-2000, v-1500/1800/2000</t>
  </si>
  <si>
    <t>včetně vrtů, uložení, substrátu, textilie, mulčovací kůry</t>
  </si>
  <si>
    <t xml:space="preserve">02 - Hmatový chodník </t>
  </si>
  <si>
    <t xml:space="preserve">    998 - Přesun hmot</t>
  </si>
  <si>
    <t>121112111</t>
  </si>
  <si>
    <t>Sejmutí ornice ručně s vodorovným přemístěním do 50 m na dočasné či trvalé skládky nebo na hromady v místě upotřebení tloušťky vrstvy do 150 mm</t>
  </si>
  <si>
    <t>m3</t>
  </si>
  <si>
    <t>-1006869892</t>
  </si>
  <si>
    <t xml:space="preserve"> kompletní provedení dle  PD, v.č.6/2</t>
  </si>
  <si>
    <t>11*0,1</t>
  </si>
  <si>
    <t>82394202</t>
  </si>
  <si>
    <t>184911311</t>
  </si>
  <si>
    <t>Položení mulčovací textilie proti prorůstání plevelů kolem vysázených rostlin v rovině nebo na svahu do 1:5</t>
  </si>
  <si>
    <t>1292901985</t>
  </si>
  <si>
    <t>11+(22*0,1) "připočteny krajní ohyby"</t>
  </si>
  <si>
    <t>696110001</t>
  </si>
  <si>
    <t>Tkaná mulčovací textilie 100g/m2</t>
  </si>
  <si>
    <t>1649989855</t>
  </si>
  <si>
    <t>školkařská textilie</t>
  </si>
  <si>
    <t xml:space="preserve">13,2*1,2 </t>
  </si>
  <si>
    <t>696110002</t>
  </si>
  <si>
    <t>Kotvící platový kolík na textilii</t>
  </si>
  <si>
    <t>1054153888</t>
  </si>
  <si>
    <t>13*4</t>
  </si>
  <si>
    <t>916371211</t>
  </si>
  <si>
    <t>Osazení skrytého flexibilního zahradního obrubníku plastového jednostranným odkopáním</t>
  </si>
  <si>
    <t>m</t>
  </si>
  <si>
    <t>527138628</t>
  </si>
  <si>
    <t>Kompletní provedení  hmatového chodníku  PD,  v.č. 6/2</t>
  </si>
  <si>
    <t>696110003</t>
  </si>
  <si>
    <t>Neviditelný obrubník 100 (rozměry 1000mm x 85mm x 100mm)</t>
  </si>
  <si>
    <t>-1957665316</t>
  </si>
  <si>
    <t>696110004</t>
  </si>
  <si>
    <t>Plastový hřeb, délka 250mm průměr 16mm.</t>
  </si>
  <si>
    <t>-1596627357</t>
  </si>
  <si>
    <t>22*3</t>
  </si>
  <si>
    <t>69611005.1</t>
  </si>
  <si>
    <t>Dodávka a montáž položení příčky z akátové desky s roxorem 1000*100*50</t>
  </si>
  <si>
    <t>1371806444</t>
  </si>
  <si>
    <t>Kompletní provedení montáže a dodávky, dle PD, TZ a v.č.6/2, včetně nabití roxoru do navrtaných děr</t>
  </si>
  <si>
    <t>184911161</t>
  </si>
  <si>
    <t>Mulčování záhonů kačírkem nebo drceným kamenivem tloušťky mulče přes 50 do 100 mm v rovině nebo na svahu do 1:5</t>
  </si>
  <si>
    <t>1171874734</t>
  </si>
  <si>
    <t>dvě pole hmatového chodníku budou vyplněny kačírkem různých frakcí 22/63, dvě kůrou a dvě zůstanou volné</t>
  </si>
  <si>
    <t>3,6</t>
  </si>
  <si>
    <t>58337402</t>
  </si>
  <si>
    <t xml:space="preserve">kamenivo dekorační (kačírek) různé frakce </t>
  </si>
  <si>
    <t>t</t>
  </si>
  <si>
    <t>1827626450</t>
  </si>
  <si>
    <t>výměra hmatového chodníku převzata z PD, v.č.4 půdorys s kótama</t>
  </si>
  <si>
    <t>(3,6*0,1)*1,8*1,1</t>
  </si>
  <si>
    <t>184911421</t>
  </si>
  <si>
    <t>Mulčování vysazených rostlin mulčovací kůrou, tl. do 100 mm v rovině nebo na svahu do 1:5</t>
  </si>
  <si>
    <t>949499756</t>
  </si>
  <si>
    <t>dvě pole hmatového chodníku budou vyplněny kůrou různých frakcí 22/63, dvě kačírkem a dvě zůstanou volné</t>
  </si>
  <si>
    <t>10391100</t>
  </si>
  <si>
    <t>kůra mulčovací VL různé frakce</t>
  </si>
  <si>
    <t>-1783522722</t>
  </si>
  <si>
    <t>(3,6*0,1)*1,1</t>
  </si>
  <si>
    <t>1020557566</t>
  </si>
  <si>
    <t>úprava terénu kolem hmatového chodníku po realizaci</t>
  </si>
  <si>
    <t>11*0,5</t>
  </si>
  <si>
    <t>-1524125780</t>
  </si>
  <si>
    <t>Dodávka+ dosev a oprava trávníku po dokončení realizace,</t>
  </si>
  <si>
    <t>5,5</t>
  </si>
  <si>
    <t>714116213</t>
  </si>
  <si>
    <t>5,5*0,03</t>
  </si>
  <si>
    <t>998</t>
  </si>
  <si>
    <t>Přesun hmot</t>
  </si>
  <si>
    <t>998231411</t>
  </si>
  <si>
    <t>Přesun hmot pro sadovnické a krajinářské úpravy - ručně bez užití mechanizace vodorovná dopravní vzdálenost do 100 m</t>
  </si>
  <si>
    <t>-649990863</t>
  </si>
  <si>
    <t>kačírek pro hmatový chodník+kůra pro hmatový chodník+</t>
  </si>
  <si>
    <t>0,713+(0,396*0,5)</t>
  </si>
  <si>
    <t xml:space="preserve">03 - Hmyzí domeček - hotel </t>
  </si>
  <si>
    <t>1221330028</t>
  </si>
  <si>
    <t>úprava terénu po instalaci prvku</t>
  </si>
  <si>
    <t>1424433124</t>
  </si>
  <si>
    <t>dosev a oprava  po instalaci prvku</t>
  </si>
  <si>
    <t>-1285481128</t>
  </si>
  <si>
    <t>3*0,03</t>
  </si>
  <si>
    <t>9 001VL.1.2</t>
  </si>
  <si>
    <t>Dodávka a montáž akátového prvku hmyzí domeček-hotel</t>
  </si>
  <si>
    <t>soubor</t>
  </si>
  <si>
    <t>-1431698763</t>
  </si>
  <si>
    <t>Kompletní provedení a dodávka dle PD v.č. 6/3</t>
  </si>
  <si>
    <t>Včetně výkopu, betonu B/20, betonáže, ustavení</t>
  </si>
  <si>
    <t xml:space="preserve">04 - Dendrofon </t>
  </si>
  <si>
    <t>-699039570</t>
  </si>
  <si>
    <t>-1553337901</t>
  </si>
  <si>
    <t>-610045628</t>
  </si>
  <si>
    <t>9 001VL.1</t>
  </si>
  <si>
    <t>Dodávka a montáž akátového herního prvku dendrofon</t>
  </si>
  <si>
    <t>402198847</t>
  </si>
  <si>
    <t>Kompletní provedení a dodávka dle PD v.č. 6/4</t>
  </si>
  <si>
    <t>Včetně výkopu, betonu B/20, betonáže, ustavení, výška 1800</t>
  </si>
  <si>
    <t>05 - Balanční kladina Z</t>
  </si>
  <si>
    <t>388255045</t>
  </si>
  <si>
    <t>-743016662</t>
  </si>
  <si>
    <t>1156333774</t>
  </si>
  <si>
    <t>Dodávka a montáž akátového herního prvku balanční kladina Z</t>
  </si>
  <si>
    <t>197907952</t>
  </si>
  <si>
    <t>Kompletní provedení a dodávka dle PD v.č. 6/5</t>
  </si>
  <si>
    <t xml:space="preserve">Včetně výkopu, betonu B/20, betonáže, ustavení, </t>
  </si>
  <si>
    <t>06 - Balanční prvek had</t>
  </si>
  <si>
    <t>Dodávka a montáž akátového herního prvku balanční had</t>
  </si>
  <si>
    <t>182434438</t>
  </si>
  <si>
    <t>Kompletní provedení a dodávka dle PD v.č. 6/6</t>
  </si>
  <si>
    <t>balanční akátová kláda s hlavou hada 3m</t>
  </si>
  <si>
    <t>07 - Špalky z akátu</t>
  </si>
  <si>
    <t>Dodávka a montáž špalků z akátu jako balančních prvků</t>
  </si>
  <si>
    <t>-2128292574</t>
  </si>
  <si>
    <t>Kompletní provedení a dodávka dle PD v.č. 6/7</t>
  </si>
  <si>
    <t>špalky z akátu 400/450</t>
  </si>
  <si>
    <t>9 002VL.1</t>
  </si>
  <si>
    <t>-647559173</t>
  </si>
  <si>
    <t>špalky z takátu 300/200</t>
  </si>
  <si>
    <t>9 003VL.1</t>
  </si>
  <si>
    <t>1256803195</t>
  </si>
  <si>
    <t>špalky z akátu 300/100</t>
  </si>
  <si>
    <t>08 - Balanční kůly</t>
  </si>
  <si>
    <t>-1418678922</t>
  </si>
  <si>
    <t>č.6 - keř,  z PD v.č. 4 kácení a likvidace zeleně</t>
  </si>
  <si>
    <t>-1951827121</t>
  </si>
  <si>
    <t>1028871362</t>
  </si>
  <si>
    <t>-380323166</t>
  </si>
  <si>
    <t>-993882483</t>
  </si>
  <si>
    <t>5*0,03</t>
  </si>
  <si>
    <t>9 001VL</t>
  </si>
  <si>
    <t>Dodávka a montáž herního prvku akátové balanční kůly 3000/2400</t>
  </si>
  <si>
    <t>501772336</t>
  </si>
  <si>
    <t>Kompletní provedení a dodávka dle PD v.č. 6/8</t>
  </si>
  <si>
    <t>Včetně výkopu, betonu B/20, betonáže, ustavení 4 kůlů 3200 a 13 kůlů 1100</t>
  </si>
  <si>
    <t>09 - Balanční stezka</t>
  </si>
  <si>
    <t>-2014684456</t>
  </si>
  <si>
    <t>3,8*2,4</t>
  </si>
  <si>
    <t>-1587745046</t>
  </si>
  <si>
    <t>9,120</t>
  </si>
  <si>
    <t>-1279948314</t>
  </si>
  <si>
    <t>9,12*0,03</t>
  </si>
  <si>
    <t>Dodávka a montáž akátového herního prvku, blanční stezka</t>
  </si>
  <si>
    <t>-1720118676</t>
  </si>
  <si>
    <t>Kompletní provedení a dodávka dle PD v.č. 6/9</t>
  </si>
  <si>
    <t>10 - Observatoř kolem dubu</t>
  </si>
  <si>
    <t>96 003VL</t>
  </si>
  <si>
    <t>Dodávka a montáž dřevěného krytu uzávěru vody</t>
  </si>
  <si>
    <t>-1801480106</t>
  </si>
  <si>
    <t xml:space="preserve">provedení a dodávka akátového dřevěného krytu bez ostrých hran d 600/v 500  dle PD, výkres č.6/10  </t>
  </si>
  <si>
    <t>9 006VL</t>
  </si>
  <si>
    <t>Dodávka a montáž herního prvku, observatoř (kolem dubu)</t>
  </si>
  <si>
    <t>-181570372</t>
  </si>
  <si>
    <t>Kompletní provedení a dodávka herního prvku,  dle PD, výkres č.6/10</t>
  </si>
  <si>
    <t>včetně vykopávky, ukotvení kůlů do betonu B/20, schůdků se zábradlím, lanové sítě, výška plošiny 580 s přesahem</t>
  </si>
  <si>
    <t>181111111.1</t>
  </si>
  <si>
    <t>-1734820388</t>
  </si>
  <si>
    <t>úprava terénu po dokončení realizace herního prvku</t>
  </si>
  <si>
    <t>-894803127</t>
  </si>
  <si>
    <t>1600146892</t>
  </si>
  <si>
    <t>15*0,03</t>
  </si>
  <si>
    <t>11 - Zpevněné kmeny stromů</t>
  </si>
  <si>
    <t>1557933102</t>
  </si>
  <si>
    <t>č.7- skupina keřů,  z PD v.č. 4 kácení a likvidace zeleně</t>
  </si>
  <si>
    <t>114537121</t>
  </si>
  <si>
    <t>č.7 - skupina keřů,  z PD v.č. 4 kácení a likvidace zeleně</t>
  </si>
  <si>
    <t>-745922058</t>
  </si>
  <si>
    <t>573506759</t>
  </si>
  <si>
    <t>-253587749</t>
  </si>
  <si>
    <t>Dodávka a montáž herního prvku, zpevněné kmeny z akátu</t>
  </si>
  <si>
    <t>-1465692412</t>
  </si>
  <si>
    <t>Kompletní provedení a dodávka herního prvku, přírodní průlezka kmeny z akátu dle PD, v.č. 6/11</t>
  </si>
  <si>
    <t>4 kmeny z akátu, průměr 250, délka 3000, včetně zpevnění zavitovou tyčí 12mm</t>
  </si>
  <si>
    <t>12 - Kopec s tunelem</t>
  </si>
  <si>
    <t>1 001VL</t>
  </si>
  <si>
    <t>Dodávka a montáž tunelu z roury K2 800/6m SN 8 PP DIN</t>
  </si>
  <si>
    <t>-969053435</t>
  </si>
  <si>
    <t xml:space="preserve">Kompletní provedení a dodávka a ustavení  tunelu dle PD v. č. 6/12 </t>
  </si>
  <si>
    <t>Ustavení do pískového lože ze stávajících pískovišť , včetně zkrácení na míru</t>
  </si>
  <si>
    <t>1 003VL</t>
  </si>
  <si>
    <t>Dodávka a montáž akátové palisády 2m k ukončení tunelu</t>
  </si>
  <si>
    <t>940095919</t>
  </si>
  <si>
    <t>Kompletní dodávka a montáž akátové palisády dle PD, výkres č. 6/12</t>
  </si>
  <si>
    <t>Včetně výkopu,betonu B/20, betonáže, ustavení.Kůly různé výšky od 900 do 1300. Délka palisády cca 1m na každou stranu od tunelu do V.</t>
  </si>
  <si>
    <t>121101101</t>
  </si>
  <si>
    <t>Sejmutí ornice nebo lesní půdy s vodorovným přemístěním na hromady v místě upotřebení nebo na dočasné či trvalé skládky se složením, na vzdálenost do 50 m</t>
  </si>
  <si>
    <t>-1073323891</t>
  </si>
  <si>
    <t>Sejmutí ornice z dopadové plochy okolo kopečku dle PD v.č.6/12</t>
  </si>
  <si>
    <t>140*0,1</t>
  </si>
  <si>
    <t>10364101</t>
  </si>
  <si>
    <t>zemina pro terénní úpravy -  ornice</t>
  </si>
  <si>
    <t>1759317164</t>
  </si>
  <si>
    <t>36</t>
  </si>
  <si>
    <t>167101101</t>
  </si>
  <si>
    <t>Nakládání, skládání a překládání neulehlého výkopku nebo sypaniny nakládání, množství do 100 m3, z hornin tř. 1 až 4</t>
  </si>
  <si>
    <t>-309984018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</si>
  <si>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</si>
  <si>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</si>
  <si>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111048004</t>
  </si>
  <si>
    <t>171151101</t>
  </si>
  <si>
    <t>Hutnění boků násypů z hornin soudržných a sypkých pro jakýkoliv sklon, délku a míru zhutnění svahu</t>
  </si>
  <si>
    <t>-611640501</t>
  </si>
  <si>
    <t>100*2</t>
  </si>
  <si>
    <t>182101101</t>
  </si>
  <si>
    <t>Svahování trvalých svahů do projektovaných profilů s potřebným přemístěním výkopku při svahování v zářezech v hornině tř. 1 až 4</t>
  </si>
  <si>
    <t>-1486718415</t>
  </si>
  <si>
    <t>-1146101794</t>
  </si>
  <si>
    <t>úprava pískové plochy PD , výkres v.č. 6/12</t>
  </si>
  <si>
    <t>140</t>
  </si>
  <si>
    <t>1724152148</t>
  </si>
  <si>
    <t>plocha+záhyby okrajů</t>
  </si>
  <si>
    <t>140+ (58*0,1)</t>
  </si>
  <si>
    <t>69311081</t>
  </si>
  <si>
    <t>geotextilie netkaná PES 300g/m2</t>
  </si>
  <si>
    <t>-1598177537</t>
  </si>
  <si>
    <t>145,8*1,2</t>
  </si>
  <si>
    <t>849552721</t>
  </si>
  <si>
    <t>175*4</t>
  </si>
  <si>
    <t>184911151</t>
  </si>
  <si>
    <t>Zavezení dopadové plochy pískem v rovině a svahu do 1:5</t>
  </si>
  <si>
    <t>1832395150</t>
  </si>
  <si>
    <t>58153675</t>
  </si>
  <si>
    <t>Písek frakce 0-4 hygyenický</t>
  </si>
  <si>
    <t>960429371</t>
  </si>
  <si>
    <t>140*0,1*1,8*1,2</t>
  </si>
  <si>
    <t>1124783352</t>
  </si>
  <si>
    <t>plocha kopečku+plocha kolem herní plochy</t>
  </si>
  <si>
    <t>200+(58*0,5)</t>
  </si>
  <si>
    <t>696110007</t>
  </si>
  <si>
    <t>Dodávka+výsadba rostlin.</t>
  </si>
  <si>
    <t>-1162223010</t>
  </si>
  <si>
    <t>Kompletní provedení výsadby dle PD v.č.6/12, výsadba 5 keřů jako přírodní bariéra, zábrana, nad palisádama a ústím tunelu</t>
  </si>
  <si>
    <t xml:space="preserve">včetně, hloubení jamek, 100% výměny půdy,substrát, dodání hnojiva a výsazení. </t>
  </si>
  <si>
    <t>Zahrnuta i dodávka rostlin 5ks Spirea x Bumalda Anthony Waterer, výška 30-40cm, kontajner 2l</t>
  </si>
  <si>
    <t>-325759813</t>
  </si>
  <si>
    <t>229</t>
  </si>
  <si>
    <t>1253406823</t>
  </si>
  <si>
    <t>229*0,03</t>
  </si>
  <si>
    <t>-1386861758</t>
  </si>
  <si>
    <t>písek</t>
  </si>
  <si>
    <t>30,240</t>
  </si>
  <si>
    <t xml:space="preserve">13 - Dílnička </t>
  </si>
  <si>
    <t xml:space="preserve">    6 - Úpravy povrchů, podlahy a osazování výplní</t>
  </si>
  <si>
    <t>-1934761449</t>
  </si>
  <si>
    <t xml:space="preserve"> dle PD, v.č.6/13, odvoz písku k ustavení tunelu z dílničky 13</t>
  </si>
  <si>
    <t>(3,7*2,9)*0,4</t>
  </si>
  <si>
    <t>-930200128</t>
  </si>
  <si>
    <t>odvoz písku z pískoviště</t>
  </si>
  <si>
    <t>4,292</t>
  </si>
  <si>
    <t>-1900545669</t>
  </si>
  <si>
    <t xml:space="preserve"> dle PD, v.č.6/13</t>
  </si>
  <si>
    <t>3,7*2,9</t>
  </si>
  <si>
    <t>Úpravy povrchů, podlahy a osazování výplní</t>
  </si>
  <si>
    <t>6 001VL</t>
  </si>
  <si>
    <t>Příprava zídky na opravu omítnutím</t>
  </si>
  <si>
    <t>1889578444</t>
  </si>
  <si>
    <t>očištění a penetrace stávajících betonů dílničky č.13</t>
  </si>
  <si>
    <t>(3,8*0,4)+(3,8*0,1)+(3,8*0,3)+(3,8*0,4)+(3,8*0,1)+(3,8*0,3)</t>
  </si>
  <si>
    <t>(3*0,4)+(3*0,1)+(3*0,3)+(3*0,4)+(3*0,1)+(3*0,3)</t>
  </si>
  <si>
    <t>Součet</t>
  </si>
  <si>
    <t>628332121</t>
  </si>
  <si>
    <t>Omítka cementová zdí a valů zatřená na zdivu nebo na betonu hladká</t>
  </si>
  <si>
    <t>-713925788</t>
  </si>
  <si>
    <t>696110017</t>
  </si>
  <si>
    <t>Dodávka a montáž, oprava sedací plochy dílnička č.13</t>
  </si>
  <si>
    <t>1462186037</t>
  </si>
  <si>
    <t>Kompletní demontáž, dodávka a montáž nové posedové plochy, dle PD v.č.6/13</t>
  </si>
  <si>
    <t>včetně modřínové (nebo akátové) fošny, 2*3000/200/50, 2*3400/200/50, uchycení a nátěru</t>
  </si>
  <si>
    <t>696110018</t>
  </si>
  <si>
    <t>Dodávka a montáž dna dílničky č.13</t>
  </si>
  <si>
    <t>-1785173427</t>
  </si>
  <si>
    <t>Kompletní provedení a dodávka dle PD v.č.6/13</t>
  </si>
  <si>
    <t>včetně drobného kameniva 0/4, plastové rohože Bera Gravel s geotextili, kačírku 4/8, zarovnání a utužení</t>
  </si>
  <si>
    <t>14 - Lehárnička</t>
  </si>
  <si>
    <t>-418474425</t>
  </si>
  <si>
    <t xml:space="preserve"> dle PD, v.č.6/14, odvoz písku k ustavení tunelu z lehárničky č.14</t>
  </si>
  <si>
    <t>1777976932</t>
  </si>
  <si>
    <t>805795409</t>
  </si>
  <si>
    <t xml:space="preserve"> dle PD, v.č.6/14</t>
  </si>
  <si>
    <t>-1871355039</t>
  </si>
  <si>
    <t>očištění a penetrace stávajících betonů lehárnčky č.14</t>
  </si>
  <si>
    <t>-2061340752</t>
  </si>
  <si>
    <t>Dodávka a montáž, oprava sedací plochy lehárničky č.14</t>
  </si>
  <si>
    <t>-870270896</t>
  </si>
  <si>
    <t xml:space="preserve">Kompletní demontáž, dodávka a montáž nové posedové plochy, dle PD v.č.6/13 </t>
  </si>
  <si>
    <t>Dodávka a montáž, dna lehárničky č.14</t>
  </si>
  <si>
    <t>-667699592</t>
  </si>
  <si>
    <t>Kompletní provedení a dodávka dle PD v.č.6/14</t>
  </si>
  <si>
    <t>15 - Ptačí budka</t>
  </si>
  <si>
    <t>9 004VL</t>
  </si>
  <si>
    <t>Dodávka a montáž ptačí budky</t>
  </si>
  <si>
    <t>-737096170</t>
  </si>
  <si>
    <t>Kompletní provedení a dodávka dle PD, výkres č. 6/5</t>
  </si>
  <si>
    <t xml:space="preserve">přichycení pomocí hřebů </t>
  </si>
  <si>
    <t>16 - Mobilní bahniště</t>
  </si>
  <si>
    <t>1834373142</t>
  </si>
  <si>
    <t xml:space="preserve"> dle PD, v.č.6/15, odvoz písku k ustavení tunelu z bahniště č.16</t>
  </si>
  <si>
    <t>-987250889</t>
  </si>
  <si>
    <t>-1917353368</t>
  </si>
  <si>
    <t xml:space="preserve"> dle PD, v.č.6/16</t>
  </si>
  <si>
    <t>2123050746</t>
  </si>
  <si>
    <t>očištění a penetrace stávajících betonů bahniště č.16, totožné jako u lehárničky v.č.6/14</t>
  </si>
  <si>
    <t>-811587615</t>
  </si>
  <si>
    <t xml:space="preserve"> totožné jako u lehárničky v.č.6/14</t>
  </si>
  <si>
    <t>Dodávka a montáž, oprava sedací plochy bahniště č.16</t>
  </si>
  <si>
    <t>921195245</t>
  </si>
  <si>
    <t>Dodávka a montáž, oprava dna bahniště č.16</t>
  </si>
  <si>
    <t>-1419770956</t>
  </si>
  <si>
    <t>6 002VL.2</t>
  </si>
  <si>
    <t>Dodávka a montáž herního prvku mobilní bahniště</t>
  </si>
  <si>
    <t>472774288</t>
  </si>
  <si>
    <t>Kompletní provedení a dodávka dle PD v.č.6/16</t>
  </si>
  <si>
    <t>17 - Bylinkový záhon - spirála</t>
  </si>
  <si>
    <t>-339647309</t>
  </si>
  <si>
    <t>bylinný záhon dle PD v.č.6/17</t>
  </si>
  <si>
    <t>25,9*0,1</t>
  </si>
  <si>
    <t>1585964222</t>
  </si>
  <si>
    <t>25,9</t>
  </si>
  <si>
    <t>-719750812</t>
  </si>
  <si>
    <t>kompletní provedení a dodávka dle PD, v.č.6/17</t>
  </si>
  <si>
    <t>25,9+3 "plus zvednuté lemy záhonu"</t>
  </si>
  <si>
    <t>-886594497</t>
  </si>
  <si>
    <t>28,9*1,2</t>
  </si>
  <si>
    <t>1506672448</t>
  </si>
  <si>
    <t>25,9*5</t>
  </si>
  <si>
    <t>17 001VL</t>
  </si>
  <si>
    <t>Dodávka a montáž bylinného záhonu</t>
  </si>
  <si>
    <t>-937227754</t>
  </si>
  <si>
    <t>Kompletní provedení, dodávka a montáž, dle PD v.č.6/17 včetně kamene, substrátu a bylin</t>
  </si>
  <si>
    <t xml:space="preserve"> včetně kamene, substrátu a bylinek 16ks dle legendy a výběru MŠ</t>
  </si>
  <si>
    <t>2106459458</t>
  </si>
  <si>
    <t>výměra mozaikoviště převzata z PD, v.č.4 půdorys s kótama</t>
  </si>
  <si>
    <t>kůra mulčovací VL</t>
  </si>
  <si>
    <t>1242274976</t>
  </si>
  <si>
    <t>výměra  převzata z PD, v.č.4 půdorys s kótama</t>
  </si>
  <si>
    <t>950856</t>
  </si>
  <si>
    <t>mulčovací kůra</t>
  </si>
  <si>
    <t>2,59</t>
  </si>
  <si>
    <t>18 - Sluneční hodiny</t>
  </si>
  <si>
    <t>17  002VL</t>
  </si>
  <si>
    <t>Dodávka a montáž sluneční hodiny, nástřik z ekologické barvy na chodník</t>
  </si>
  <si>
    <t>-267199519</t>
  </si>
  <si>
    <t>Kompletní provedení a dodávka dle PD v.č.6/18</t>
  </si>
  <si>
    <t xml:space="preserve">19 - Ohniště </t>
  </si>
  <si>
    <t>1092807088</t>
  </si>
  <si>
    <t>č.4-  keř,  z PD v.č. 4 kácení a likvidace zeleně</t>
  </si>
  <si>
    <t>-1549519475</t>
  </si>
  <si>
    <t>č.4 - skupina keřů,  z PD v.č. 4 kácení a likvidace zeleně</t>
  </si>
  <si>
    <t>1710530884</t>
  </si>
  <si>
    <t>Úprava terénu kolem ohniště</t>
  </si>
  <si>
    <t>Dodávka a montáž přírodního ohniště</t>
  </si>
  <si>
    <t>970191239</t>
  </si>
  <si>
    <t>Kompletní provedení dle PD, v.č.6/19</t>
  </si>
  <si>
    <t>včetně lomového kamene 90/220</t>
  </si>
  <si>
    <t>Dodávka a montáž, akátovách špalků na sezení</t>
  </si>
  <si>
    <t>542107901</t>
  </si>
  <si>
    <t>Kompletní provedení a dodávka dle PD, v.č.6/19,  v-300/š-350</t>
  </si>
  <si>
    <t>30</t>
  </si>
  <si>
    <t>Dodávka a montáž rákosové rohože na plot 15/1,5m</t>
  </si>
  <si>
    <t>-2086282952</t>
  </si>
  <si>
    <t xml:space="preserve">Kompletní provedení a dodávka dle PD v.č.6/19, rákosová rohož </t>
  </si>
  <si>
    <t xml:space="preserve">včetně rákosová rohože 1,5*5m, stahovacích pásků </t>
  </si>
  <si>
    <t>20 - Lavička kolem stromu</t>
  </si>
  <si>
    <t>-899707052</t>
  </si>
  <si>
    <t>631439930</t>
  </si>
  <si>
    <t>-708521673</t>
  </si>
  <si>
    <t>4*0,03</t>
  </si>
  <si>
    <t>Dodávka a montáž akátové šestiuhelníkové lavičky kolem stromu bez opěradla</t>
  </si>
  <si>
    <t>1980766381</t>
  </si>
  <si>
    <t>Kompletní provedení a dodávka dle PD v.č. 6/20 včetně rozměrů 2000/400/400</t>
  </si>
  <si>
    <t>vyrobeno podle místních podmínek stromu z akátových latí, bez ukotvení do země</t>
  </si>
  <si>
    <t>21 - Předzahrada</t>
  </si>
  <si>
    <t xml:space="preserve">    1 - 21/1 - suché prameniště</t>
  </si>
  <si>
    <t xml:space="preserve">    2 - 21/2 -  jedlá předzahrádka</t>
  </si>
  <si>
    <t xml:space="preserve">    3 - 21/3 - trvalkový záhon s cibulovinami</t>
  </si>
  <si>
    <t xml:space="preserve">    4 - 21/4 - herní prvky, dřevěná lavice</t>
  </si>
  <si>
    <t xml:space="preserve">    5 - 21/5 - skulptura kmene</t>
  </si>
  <si>
    <t>21/1 - suché prameniště</t>
  </si>
  <si>
    <t>121112011</t>
  </si>
  <si>
    <t>Sejmutí ornice ručně bez vodorovného přemístění s naložením na dopravní prostředek nebo s odhozením do 3 m tloušťky vrstvy do 150 mm</t>
  </si>
  <si>
    <t>-1293004783</t>
  </si>
  <si>
    <t>21/1 dle PD v.č.6/21</t>
  </si>
  <si>
    <t>24,8*0,1</t>
  </si>
  <si>
    <t>716070040</t>
  </si>
  <si>
    <t>24,8</t>
  </si>
  <si>
    <t>-1673698199</t>
  </si>
  <si>
    <t>1609533786</t>
  </si>
  <si>
    <t>24,8*1,2</t>
  </si>
  <si>
    <t>2146412213</t>
  </si>
  <si>
    <t>24,8*5</t>
  </si>
  <si>
    <t>Mulčování záhonů kačírkem nebo drceným kamenivem tloušťky mulče přes 20 do 50 mm v rovině nebo na svahu do 1:5</t>
  </si>
  <si>
    <t>-1949974764</t>
  </si>
  <si>
    <t>kamenivo dekorační (kačírek) frakce 16/32</t>
  </si>
  <si>
    <t>-1650576814</t>
  </si>
  <si>
    <t>24,8*0,1*1,8*1,1</t>
  </si>
  <si>
    <t>583696110008</t>
  </si>
  <si>
    <t>Dodávka+montáž lomového kamene na záhonu suché prameniště.</t>
  </si>
  <si>
    <t>450350716</t>
  </si>
  <si>
    <t>dle PD v.č.6/21</t>
  </si>
  <si>
    <t>středový kámen 50*30*30, Instalace kamenů položením v záhonu suché prameniště</t>
  </si>
  <si>
    <t>21/2 -  jedlá předzahrádka</t>
  </si>
  <si>
    <t>496319616</t>
  </si>
  <si>
    <t>č.2- skupina keřů,  z PD v.č. 4 kácení a likvidace zeleně</t>
  </si>
  <si>
    <t>-2103903695</t>
  </si>
  <si>
    <t>2033448229</t>
  </si>
  <si>
    <t>21/2 dle PD v.č.6/21</t>
  </si>
  <si>
    <t>32,8*0,1</t>
  </si>
  <si>
    <t>-123936936</t>
  </si>
  <si>
    <t>32,8</t>
  </si>
  <si>
    <t>230064312</t>
  </si>
  <si>
    <t>-1912324177</t>
  </si>
  <si>
    <t xml:space="preserve">32,8*1,2 </t>
  </si>
  <si>
    <t>-501053166</t>
  </si>
  <si>
    <t>32,8*4</t>
  </si>
  <si>
    <t>859460043</t>
  </si>
  <si>
    <t>1331222905</t>
  </si>
  <si>
    <t>-947938087</t>
  </si>
  <si>
    <t>15*3</t>
  </si>
  <si>
    <t>479491491</t>
  </si>
  <si>
    <t>-2046611233</t>
  </si>
  <si>
    <t>32,8*0,1*1,8*1,1</t>
  </si>
  <si>
    <t>45</t>
  </si>
  <si>
    <t>696110009</t>
  </si>
  <si>
    <t>-1024008235</t>
  </si>
  <si>
    <t>Kompletní provedení výsadby dle PD v.č.6/21</t>
  </si>
  <si>
    <t>včetně, hloubení jamek, 100% výměny půdy,substrát, dodání hnojiva a výsazení. Zahrnuta i dodávka rostlin 4ks střední, 39ks malé</t>
  </si>
  <si>
    <t>21/3 - trvalkový záhon s cibulovinami</t>
  </si>
  <si>
    <t>1660459785</t>
  </si>
  <si>
    <t>21/3 dle PD v.č.6/21</t>
  </si>
  <si>
    <t>8,6*0,1</t>
  </si>
  <si>
    <t>913633980</t>
  </si>
  <si>
    <t>8,6</t>
  </si>
  <si>
    <t>-2046245393</t>
  </si>
  <si>
    <t>1346033495</t>
  </si>
  <si>
    <t xml:space="preserve">8,6*1,2 </t>
  </si>
  <si>
    <t>26</t>
  </si>
  <si>
    <t>1459777971</t>
  </si>
  <si>
    <t>8,6*4</t>
  </si>
  <si>
    <t>27</t>
  </si>
  <si>
    <t>-1459273197</t>
  </si>
  <si>
    <t>28</t>
  </si>
  <si>
    <t>-231952731</t>
  </si>
  <si>
    <t>8,6*0,1*1,8*1,1</t>
  </si>
  <si>
    <t>29</t>
  </si>
  <si>
    <t>696110007.1</t>
  </si>
  <si>
    <t>-1964246862</t>
  </si>
  <si>
    <t>Kompletní provedení výsadby včetně</t>
  </si>
  <si>
    <t>hloubení jamek, výměny půdy,substrát, a výsazení. Zahrnuta i dodávka rostlin trvalky a cibuloviny 27ks</t>
  </si>
  <si>
    <t>21/4 - herní prvky, dřevěná lavice</t>
  </si>
  <si>
    <t>-377195518</t>
  </si>
  <si>
    <t>č.3- skupina keřů,  z PD v.č. 4 kácení a likvidace zeleně</t>
  </si>
  <si>
    <t>31</t>
  </si>
  <si>
    <t>916941846</t>
  </si>
  <si>
    <t>32</t>
  </si>
  <si>
    <t>-1734956921</t>
  </si>
  <si>
    <t>21/4 dle PD v.č.6/21</t>
  </si>
  <si>
    <t>33</t>
  </si>
  <si>
    <t>4 001VL</t>
  </si>
  <si>
    <t>Dodávka a montáž zahradní lavice</t>
  </si>
  <si>
    <t>-1636775457</t>
  </si>
  <si>
    <t xml:space="preserve">dodávka a montáž dle PD v.č.6/21, </t>
  </si>
  <si>
    <t>dřevěná houpací lavice z kulatiny včetně nátěru, výška 2,4m, v režimu jako mobiliář</t>
  </si>
  <si>
    <t>34</t>
  </si>
  <si>
    <t>4 004VL</t>
  </si>
  <si>
    <t>Dodávka a montáž nášlapných kamenů (šlapáků)</t>
  </si>
  <si>
    <t>-521084492</t>
  </si>
  <si>
    <t>provedení dle PD v.č.6/21, šlapaky 300mm, zapuštěné do země</t>
  </si>
  <si>
    <t>35</t>
  </si>
  <si>
    <t>-658874479</t>
  </si>
  <si>
    <t>Úprava terénu u  nových prvků</t>
  </si>
  <si>
    <t>776323347</t>
  </si>
  <si>
    <t xml:space="preserve">Dosev a oprava trávníku po dokončení realizace  u dodaných   prvků. </t>
  </si>
  <si>
    <t>37</t>
  </si>
  <si>
    <t>-1185593144</t>
  </si>
  <si>
    <t>8*0,03</t>
  </si>
  <si>
    <t>21/5 - skulptura kmene</t>
  </si>
  <si>
    <t>38</t>
  </si>
  <si>
    <t>1985199663</t>
  </si>
  <si>
    <t>č.1- keř,  z PD v.č. 4 kácení a likvidace zeleně</t>
  </si>
  <si>
    <t>39</t>
  </si>
  <si>
    <t>-552537245</t>
  </si>
  <si>
    <t>40</t>
  </si>
  <si>
    <t>1516103344</t>
  </si>
  <si>
    <t>41</t>
  </si>
  <si>
    <t>-2103212121</t>
  </si>
  <si>
    <t>42</t>
  </si>
  <si>
    <t>-1825063766</t>
  </si>
  <si>
    <t>43</t>
  </si>
  <si>
    <t>4 003VL</t>
  </si>
  <si>
    <t>Dodávka a montáž skulptury kmene stromu</t>
  </si>
  <si>
    <t>1607537548</t>
  </si>
  <si>
    <t>21/5 dle PD, v.č.6/21 , dodávka rozvětveného kmene stromu 4m k lezení</t>
  </si>
  <si>
    <t>44</t>
  </si>
  <si>
    <t>388058409</t>
  </si>
  <si>
    <t>plochy 21/1+21/2+21/3</t>
  </si>
  <si>
    <t>4,91+6,494+1,703</t>
  </si>
  <si>
    <t>22 - Kompostér</t>
  </si>
  <si>
    <t>-675232810</t>
  </si>
  <si>
    <t>1935678367</t>
  </si>
  <si>
    <t>-1425972794</t>
  </si>
  <si>
    <t>696110015</t>
  </si>
  <si>
    <t>Dodávka a montáž dřevěného prvku z akátu, komposter</t>
  </si>
  <si>
    <t>-1279782773</t>
  </si>
  <si>
    <t>Kompletní provedení a dodávka dle PD v.č. 6/20 - d-2000/š-100/v-600</t>
  </si>
  <si>
    <t>23 - Bourání</t>
  </si>
  <si>
    <t>HSV - HSV</t>
  </si>
  <si>
    <t xml:space="preserve">    8 - Dinosaurus</t>
  </si>
  <si>
    <t xml:space="preserve">    9 - Kovový herní prvek </t>
  </si>
  <si>
    <t xml:space="preserve">    10 - Kovový herní prvek H</t>
  </si>
  <si>
    <t xml:space="preserve">    11 - Pneumatika velká 2ks, pneumatika malá 2ks</t>
  </si>
  <si>
    <t xml:space="preserve">    12 - Pneumatika malá 2ks</t>
  </si>
  <si>
    <t xml:space="preserve">    13 - Patka po herním prvku</t>
  </si>
  <si>
    <t xml:space="preserve">    14 - Kovový herní prvek H</t>
  </si>
  <si>
    <t xml:space="preserve">    15 - Pneumatika velká 1ks</t>
  </si>
  <si>
    <t xml:space="preserve">    16 - Kovový herní prvek houpačka</t>
  </si>
  <si>
    <t>Dinosaurus</t>
  </si>
  <si>
    <t>8 001VL</t>
  </si>
  <si>
    <t>Odstaranění stávajícího herního dinosaurus</t>
  </si>
  <si>
    <t>-753530392</t>
  </si>
  <si>
    <t>prvek č.8  Dinosauras dle PD v.č. 4  bourání, kácení</t>
  </si>
  <si>
    <t>včetně likvidace a odvozu</t>
  </si>
  <si>
    <t xml:space="preserve">Kovový herní prvek </t>
  </si>
  <si>
    <t xml:space="preserve">Odstaranění stávajícího herního kovového prvku </t>
  </si>
  <si>
    <t>-2087642861</t>
  </si>
  <si>
    <t xml:space="preserve">prvek č.9 umístění dle PD v.č. 4 bourání, kácení </t>
  </si>
  <si>
    <t>Kovový herní prvek H</t>
  </si>
  <si>
    <t>10 001VL</t>
  </si>
  <si>
    <t>Odstaranění stávajícího kovového herního prvku H</t>
  </si>
  <si>
    <t>471511272</t>
  </si>
  <si>
    <t xml:space="preserve">prvek č.10 umístění dle PD v.č. 4 bourání, kácení </t>
  </si>
  <si>
    <t>Pneumatika velká 2ks, pneumatika malá 2ks</t>
  </si>
  <si>
    <t>11 001VL</t>
  </si>
  <si>
    <t>Odstaranění staré pneumatiky 2ks velká, 2ks malá</t>
  </si>
  <si>
    <t>1104093971</t>
  </si>
  <si>
    <t xml:space="preserve">prvek č.11 pneumatiky dle PD v.č. 4 bourání, kácení </t>
  </si>
  <si>
    <t>Pneumatika malá 2ks</t>
  </si>
  <si>
    <t>12 001VL</t>
  </si>
  <si>
    <t xml:space="preserve">Odstaranění stávající pneumatiky 2ks malá </t>
  </si>
  <si>
    <t>-1070862537</t>
  </si>
  <si>
    <t xml:space="preserve">prvek č.12 umístění dle PD v.č. 4 bourání, kácení </t>
  </si>
  <si>
    <t>Patka po herním prvku</t>
  </si>
  <si>
    <t>13 001VL</t>
  </si>
  <si>
    <t>Odstaranění stávající patky po herním prvku</t>
  </si>
  <si>
    <t>140287856</t>
  </si>
  <si>
    <t xml:space="preserve">prvek č.13  patka dle PD v.č. 4 bourání, kácení </t>
  </si>
  <si>
    <t>14 001VL</t>
  </si>
  <si>
    <t>-212865814</t>
  </si>
  <si>
    <t xml:space="preserve">prvek č.14  kovový prvek dle PD v.č. 4 bourání, kácení </t>
  </si>
  <si>
    <t>Pneumatika velká 1ks</t>
  </si>
  <si>
    <t>15 001VL</t>
  </si>
  <si>
    <t>Odstaranění stávající pneumatiky 1ks velká</t>
  </si>
  <si>
    <t>-879809177</t>
  </si>
  <si>
    <t xml:space="preserve">prvek č.15  pneumatika velká 1 ks  dle PD v.č. 4 bourání, kácení </t>
  </si>
  <si>
    <t>Kovový herní prvek houpačka</t>
  </si>
  <si>
    <t>16 001VL</t>
  </si>
  <si>
    <t>Odstaranění stávající kovový herní prvek houpačka</t>
  </si>
  <si>
    <t>-706398583</t>
  </si>
  <si>
    <t xml:space="preserve">prvek č.16  kovová houpačka 1 ks  dle PD v.č. 4 bourání, kácení </t>
  </si>
  <si>
    <t>24 - Ostatní náklady</t>
  </si>
  <si>
    <t>OST - Ostatní</t>
  </si>
  <si>
    <t xml:space="preserve">    VRN - Pomůcky pro děti</t>
  </si>
  <si>
    <t>OST</t>
  </si>
  <si>
    <t>Ostatní</t>
  </si>
  <si>
    <t>Pomůcky pro děti</t>
  </si>
  <si>
    <t>Dětské lopatky</t>
  </si>
  <si>
    <t>670882476</t>
  </si>
  <si>
    <t>Dětské hrábě</t>
  </si>
  <si>
    <t>-2013203826</t>
  </si>
  <si>
    <t>Dětská konev</t>
  </si>
  <si>
    <t>2113337890</t>
  </si>
  <si>
    <t>Dětská kolečka</t>
  </si>
  <si>
    <t>481747785</t>
  </si>
  <si>
    <t>25 - VRN</t>
  </si>
  <si>
    <t>VRN - Vedlejší rozpočtové náklady</t>
  </si>
  <si>
    <t xml:space="preserve">    01 - Participační aktivity</t>
  </si>
  <si>
    <t xml:space="preserve">    02 - Autorský dozor</t>
  </si>
  <si>
    <t xml:space="preserve">    VRN3 - Zařízení staveniště</t>
  </si>
  <si>
    <t xml:space="preserve">    VRN4 - Inženýrská činnost</t>
  </si>
  <si>
    <t>Vedlejší rozpočtové náklady</t>
  </si>
  <si>
    <t>Participační aktivity</t>
  </si>
  <si>
    <t>Workshop se zahradním architektem projektu</t>
  </si>
  <si>
    <t>-1099164928</t>
  </si>
  <si>
    <t>003</t>
  </si>
  <si>
    <t>Workshop na landart aktiviky s přírodním materiálem</t>
  </si>
  <si>
    <t>1662649014</t>
  </si>
  <si>
    <t>Autorský dozor</t>
  </si>
  <si>
    <t>1960485315</t>
  </si>
  <si>
    <t>VRN3</t>
  </si>
  <si>
    <t>Zařízení staveniště</t>
  </si>
  <si>
    <t>032803000</t>
  </si>
  <si>
    <t>Ostatní vybavení staveniště</t>
  </si>
  <si>
    <t>…</t>
  </si>
  <si>
    <t>1024</t>
  </si>
  <si>
    <t>1600172844</t>
  </si>
  <si>
    <t>VRN4</t>
  </si>
  <si>
    <t>Inženýrská činnost</t>
  </si>
  <si>
    <t>045303000</t>
  </si>
  <si>
    <t>Koordinační činnost</t>
  </si>
  <si>
    <t>-378526136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</si>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</sst>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5" borderId="6" xfId="0" applyFont="1" applyFill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0" fontId="2" fillId="5" borderId="9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0" fontId="0" fillId="0" borderId="0" xfId="0" applyAlignment="1"/>
    <xf numFmtId="0" fontId="0" fillId="0" borderId="1" xfId="0" applyBorder="1" applyProtection="1"/>
    <xf numFmtId="0" fontId="16" fillId="0" borderId="1" xfId="0" applyFont="1" applyBorder="1" applyAlignment="1" applyProtection="1">
      <alignment horizontal="left" vertical="center"/>
    </xf>
    <xf numFmtId="0" fontId="19" fillId="0" borderId="1" xfId="0" applyFont="1" applyBorder="1" applyAlignment="1" applyProtection="1">
      <alignment horizontal="left" vertical="top"/>
    </xf>
    <xf numFmtId="0" fontId="2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/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 wrapText="1"/>
    </xf>
    <xf numFmtId="0" fontId="19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left" vertical="center"/>
      <protection locked="0"/>
    </xf>
    <xf numFmtId="49" fontId="2" fillId="3" borderId="1" xfId="0" applyNumberFormat="1" applyFont="1" applyFill="1" applyBorder="1" applyAlignment="1" applyProtection="1">
      <alignment horizontal="left" vertical="center"/>
      <protection locked="0"/>
    </xf>
    <xf numFmtId="49" fontId="2" fillId="3" borderId="1" xfId="0" applyNumberFormat="1" applyFont="1" applyFill="1" applyBorder="1" applyAlignment="1" applyProtection="1">
      <alignment horizontal="left" vertical="center"/>
      <protection locked="0"/>
    </xf>
    <xf numFmtId="49" fontId="2" fillId="0" borderId="1" xfId="0" applyNumberFormat="1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/>
    </xf>
    <xf numFmtId="4" fontId="20" fillId="0" borderId="1" xfId="0" applyNumberFormat="1" applyFont="1" applyBorder="1" applyAlignment="1" applyProtection="1">
      <alignment vertical="center"/>
    </xf>
    <xf numFmtId="0" fontId="0" fillId="4" borderId="1" xfId="0" applyFont="1" applyFill="1" applyBorder="1" applyAlignment="1" applyProtection="1">
      <alignment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1" fillId="0" borderId="1" xfId="0" applyFont="1" applyBorder="1" applyAlignment="1" applyProtection="1">
      <alignment horizontal="left" vertical="center"/>
    </xf>
    <xf numFmtId="4" fontId="23" fillId="0" borderId="1" xfId="0" applyNumberFormat="1" applyFont="1" applyBorder="1" applyAlignment="1" applyProtection="1">
      <alignment vertical="center"/>
    </xf>
    <xf numFmtId="166" fontId="23" fillId="0" borderId="1" xfId="0" applyNumberFormat="1" applyFont="1" applyBorder="1" applyAlignment="1" applyProtection="1">
      <alignment vertical="center"/>
    </xf>
    <xf numFmtId="4" fontId="30" fillId="0" borderId="1" xfId="0" applyNumberFormat="1" applyFont="1" applyBorder="1" applyAlignment="1" applyProtection="1">
      <alignment vertical="center"/>
    </xf>
    <xf numFmtId="166" fontId="30" fillId="0" borderId="1" xfId="0" applyNumberFormat="1" applyFont="1" applyBorder="1" applyAlignment="1" applyProtection="1">
      <alignment vertical="center"/>
    </xf>
    <xf numFmtId="0" fontId="0" fillId="0" borderId="1" xfId="0" applyBorder="1" applyProtection="1">
      <protection locked="0"/>
    </xf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left" vertical="center"/>
    </xf>
    <xf numFmtId="0" fontId="0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vertical="center"/>
    </xf>
    <xf numFmtId="0" fontId="19" fillId="0" borderId="1" xfId="0" applyFont="1" applyBorder="1" applyAlignment="1" applyProtection="1">
      <alignment horizontal="left" vertical="center"/>
      <protection locked="0"/>
    </xf>
    <xf numFmtId="165" fontId="2" fillId="0" borderId="1" xfId="0" applyNumberFormat="1" applyFont="1" applyBorder="1" applyAlignment="1" applyProtection="1">
      <alignment horizontal="left" vertical="center"/>
    </xf>
    <xf numFmtId="0" fontId="0" fillId="0" borderId="1" xfId="0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horizontal="left" vertical="center"/>
    </xf>
    <xf numFmtId="4" fontId="24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right" vertical="center"/>
      <protection locked="0"/>
    </xf>
    <xf numFmtId="4" fontId="1" fillId="0" borderId="1" xfId="0" applyNumberFormat="1" applyFont="1" applyBorder="1" applyAlignment="1" applyProtection="1">
      <alignment vertical="center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0" fontId="0" fillId="5" borderId="1" xfId="0" applyFont="1" applyFill="1" applyBorder="1" applyAlignment="1" applyProtection="1">
      <alignment vertical="center"/>
    </xf>
    <xf numFmtId="0" fontId="0" fillId="0" borderId="1" xfId="0" applyFont="1" applyBorder="1" applyAlignment="1" applyProtection="1">
      <alignment horizontal="left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" xfId="0" applyFont="1" applyFill="1" applyBorder="1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horizontal="right" vertical="center"/>
    </xf>
    <xf numFmtId="0" fontId="32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7" fillId="0" borderId="1" xfId="0" applyFont="1" applyBorder="1" applyAlignment="1" applyProtection="1"/>
    <xf numFmtId="166" fontId="7" fillId="0" borderId="1" xfId="0" applyNumberFormat="1" applyFont="1" applyBorder="1" applyAlignment="1" applyProtection="1"/>
    <xf numFmtId="0" fontId="1" fillId="0" borderId="1" xfId="0" applyFont="1" applyBorder="1" applyAlignment="1" applyProtection="1">
      <alignment horizontal="center" vertical="center"/>
    </xf>
    <xf numFmtId="166" fontId="1" fillId="0" borderId="1" xfId="0" applyNumberFormat="1" applyFont="1" applyBorder="1" applyAlignment="1" applyProtection="1">
      <alignment vertical="center"/>
    </xf>
    <xf numFmtId="0" fontId="8" fillId="0" borderId="1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vertical="center"/>
    </xf>
    <xf numFmtId="0" fontId="36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center"/>
    </xf>
    <xf numFmtId="0" fontId="11" fillId="0" borderId="29" xfId="0" applyFont="1" applyBorder="1" applyAlignment="1" applyProtection="1">
      <alignment vertical="center" wrapText="1"/>
      <protection locked="0"/>
    </xf>
    <xf numFmtId="0" fontId="11" fillId="0" borderId="30" xfId="0" applyFont="1" applyBorder="1" applyAlignment="1" applyProtection="1">
      <alignment vertical="center" wrapText="1"/>
      <protection locked="0"/>
    </xf>
    <xf numFmtId="0" fontId="11" fillId="0" borderId="31" xfId="0" applyFont="1" applyBorder="1" applyAlignment="1" applyProtection="1">
      <alignment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11" fillId="0" borderId="33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vertical="center" wrapText="1"/>
      <protection locked="0"/>
    </xf>
    <xf numFmtId="0" fontId="11" fillId="0" borderId="33" xfId="0" applyFont="1" applyBorder="1" applyAlignment="1" applyProtection="1">
      <alignment vertical="center" wrapText="1"/>
      <protection locked="0"/>
    </xf>
    <xf numFmtId="0" fontId="11" fillId="0" borderId="35" xfId="0" applyFont="1" applyBorder="1" applyAlignment="1" applyProtection="1">
      <alignment vertical="center" wrapText="1"/>
      <protection locked="0"/>
    </xf>
    <xf numFmtId="0" fontId="11" fillId="0" borderId="36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vertical="top"/>
      <protection locked="0"/>
    </xf>
    <xf numFmtId="0" fontId="11" fillId="0" borderId="0" xfId="0" applyFont="1" applyAlignment="1" applyProtection="1">
      <alignment vertical="top"/>
      <protection locked="0"/>
    </xf>
    <xf numFmtId="0" fontId="11" fillId="0" borderId="29" xfId="0" applyFont="1" applyBorder="1" applyAlignment="1" applyProtection="1">
      <alignment horizontal="left" vertical="center"/>
      <protection locked="0"/>
    </xf>
    <xf numFmtId="0" fontId="11" fillId="0" borderId="30" xfId="0" applyFont="1" applyBorder="1" applyAlignment="1" applyProtection="1">
      <alignment horizontal="left" vertical="center"/>
      <protection locked="0"/>
    </xf>
    <xf numFmtId="0" fontId="11" fillId="0" borderId="31" xfId="0" applyFont="1" applyBorder="1" applyAlignment="1" applyProtection="1">
      <alignment horizontal="left" vertical="center"/>
      <protection locked="0"/>
    </xf>
    <xf numFmtId="0" fontId="11" fillId="0" borderId="32" xfId="0" applyFont="1" applyBorder="1" applyAlignment="1" applyProtection="1">
      <alignment horizontal="left" vertical="center"/>
      <protection locked="0"/>
    </xf>
    <xf numFmtId="0" fontId="11" fillId="0" borderId="33" xfId="0" applyFont="1" applyBorder="1" applyAlignment="1" applyProtection="1">
      <alignment horizontal="left" vertical="center"/>
      <protection locked="0"/>
    </xf>
    <xf numFmtId="0" fontId="11" fillId="0" borderId="35" xfId="0" applyFont="1" applyBorder="1" applyAlignment="1" applyProtection="1">
      <alignment horizontal="left" vertical="center"/>
      <protection locked="0"/>
    </xf>
    <xf numFmtId="0" fontId="11" fillId="0" borderId="36" xfId="0" applyFont="1" applyBorder="1" applyAlignment="1" applyProtection="1">
      <alignment horizontal="left" vertical="center"/>
      <protection locked="0"/>
    </xf>
    <xf numFmtId="0" fontId="11" fillId="0" borderId="1" xfId="0" applyFont="1" applyBorder="1" applyAlignment="1" applyProtection="1">
      <alignment horizontal="left" vertical="center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29" xfId="0" applyFont="1" applyBorder="1" applyAlignment="1" applyProtection="1">
      <alignment horizontal="left" vertical="center" wrapText="1"/>
      <protection locked="0"/>
    </xf>
    <xf numFmtId="0" fontId="11" fillId="0" borderId="30" xfId="0" applyFont="1" applyBorder="1" applyAlignment="1" applyProtection="1">
      <alignment horizontal="left" vertical="center" wrapText="1"/>
      <protection locked="0"/>
    </xf>
    <xf numFmtId="0" fontId="11" fillId="0" borderId="31" xfId="0" applyFont="1" applyBorder="1" applyAlignment="1" applyProtection="1">
      <alignment horizontal="left" vertical="center" wrapText="1"/>
      <protection locked="0"/>
    </xf>
    <xf numFmtId="0" fontId="11" fillId="0" borderId="32" xfId="0" applyFont="1" applyBorder="1" applyAlignment="1" applyProtection="1">
      <alignment horizontal="left" vertical="center" wrapText="1"/>
      <protection locked="0"/>
    </xf>
    <xf numFmtId="0" fontId="11" fillId="0" borderId="33" xfId="0" applyFont="1" applyBorder="1" applyAlignment="1" applyProtection="1">
      <alignment horizontal="left" vertical="center" wrapText="1"/>
      <protection locked="0"/>
    </xf>
    <xf numFmtId="0" fontId="11" fillId="0" borderId="32" xfId="0" applyFont="1" applyBorder="1" applyAlignment="1" applyProtection="1">
      <alignment vertical="top"/>
      <protection locked="0"/>
    </xf>
    <xf numFmtId="0" fontId="11" fillId="0" borderId="33" xfId="0" applyFont="1" applyBorder="1" applyAlignment="1" applyProtection="1">
      <alignment vertical="top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left" vertical="top"/>
      <protection locked="0"/>
    </xf>
    <xf numFmtId="0" fontId="11" fillId="0" borderId="35" xfId="0" applyFont="1" applyBorder="1" applyAlignment="1" applyProtection="1">
      <alignment vertical="top"/>
      <protection locked="0"/>
    </xf>
    <xf numFmtId="0" fontId="11" fillId="0" borderId="34" xfId="0" applyFont="1" applyBorder="1" applyAlignment="1" applyProtection="1">
      <alignment vertical="top"/>
      <protection locked="0"/>
    </xf>
    <xf numFmtId="0" fontId="11" fillId="0" borderId="36" xfId="0" applyFont="1" applyBorder="1" applyAlignment="1" applyProtection="1">
      <alignment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8"/>
  <sheetViews>
    <sheetView showGridLines="0" tabSelected="1" workbookViewId="0" xr3:uid="{AEA406A1-0E4B-5B11-9CD5-51D6E497D94C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94"/>
      <c r="D4" s="295" t="s">
        <v>11</v>
      </c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4"/>
      <c r="AL4" s="294"/>
      <c r="AM4" s="294"/>
      <c r="AN4" s="294"/>
      <c r="AO4" s="294"/>
      <c r="AP4" s="294"/>
      <c r="AQ4" s="28"/>
      <c r="AS4" s="29" t="s">
        <v>12</v>
      </c>
      <c r="BE4" s="30" t="s">
        <v>13</v>
      </c>
      <c r="BS4" s="23" t="s">
        <v>14</v>
      </c>
    </row>
    <row r="5" spans="1:74" ht="14.45" customHeight="1">
      <c r="B5" s="27"/>
      <c r="C5" s="294"/>
      <c r="D5" s="296" t="s">
        <v>15</v>
      </c>
      <c r="E5" s="294"/>
      <c r="F5" s="294"/>
      <c r="G5" s="294"/>
      <c r="H5" s="294"/>
      <c r="I5" s="294"/>
      <c r="J5" s="294"/>
      <c r="K5" s="297" t="s">
        <v>16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94"/>
      <c r="AQ5" s="28"/>
      <c r="BE5" s="256" t="s">
        <v>17</v>
      </c>
      <c r="BS5" s="23" t="s">
        <v>8</v>
      </c>
    </row>
    <row r="6" spans="1:74" ht="36.950000000000003" customHeight="1">
      <c r="B6" s="27"/>
      <c r="C6" s="294"/>
      <c r="D6" s="299" t="s">
        <v>18</v>
      </c>
      <c r="E6" s="294"/>
      <c r="F6" s="294"/>
      <c r="G6" s="294"/>
      <c r="H6" s="294"/>
      <c r="I6" s="294"/>
      <c r="J6" s="294"/>
      <c r="K6" s="300" t="s">
        <v>19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94"/>
      <c r="AQ6" s="28"/>
      <c r="BE6" s="257"/>
      <c r="BS6" s="23" t="s">
        <v>8</v>
      </c>
    </row>
    <row r="7" spans="1:74" ht="14.45" customHeight="1">
      <c r="B7" s="27"/>
      <c r="C7" s="294"/>
      <c r="D7" s="301" t="s">
        <v>20</v>
      </c>
      <c r="E7" s="294"/>
      <c r="F7" s="294"/>
      <c r="G7" s="294"/>
      <c r="H7" s="294"/>
      <c r="I7" s="294"/>
      <c r="J7" s="294"/>
      <c r="K7" s="302" t="s">
        <v>21</v>
      </c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4"/>
      <c r="AF7" s="294"/>
      <c r="AG7" s="294"/>
      <c r="AH7" s="294"/>
      <c r="AI7" s="294"/>
      <c r="AJ7" s="294"/>
      <c r="AK7" s="301" t="s">
        <v>22</v>
      </c>
      <c r="AL7" s="294"/>
      <c r="AM7" s="294"/>
      <c r="AN7" s="302" t="s">
        <v>21</v>
      </c>
      <c r="AO7" s="294"/>
      <c r="AP7" s="294"/>
      <c r="AQ7" s="28"/>
      <c r="BE7" s="257"/>
      <c r="BS7" s="23" t="s">
        <v>8</v>
      </c>
    </row>
    <row r="8" spans="1:74" ht="14.45" customHeight="1">
      <c r="B8" s="27"/>
      <c r="C8" s="294"/>
      <c r="D8" s="301" t="s">
        <v>23</v>
      </c>
      <c r="E8" s="294"/>
      <c r="F8" s="294"/>
      <c r="G8" s="294"/>
      <c r="H8" s="294"/>
      <c r="I8" s="294"/>
      <c r="J8" s="294"/>
      <c r="K8" s="302" t="s">
        <v>24</v>
      </c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301" t="s">
        <v>25</v>
      </c>
      <c r="AL8" s="294"/>
      <c r="AM8" s="294"/>
      <c r="AN8" s="303" t="s">
        <v>26</v>
      </c>
      <c r="AO8" s="294"/>
      <c r="AP8" s="294"/>
      <c r="AQ8" s="28"/>
      <c r="BE8" s="257"/>
      <c r="BS8" s="23" t="s">
        <v>8</v>
      </c>
    </row>
    <row r="9" spans="1:74" ht="14.45" customHeight="1">
      <c r="B9" s="27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94"/>
      <c r="W9" s="294"/>
      <c r="X9" s="294"/>
      <c r="Y9" s="294"/>
      <c r="Z9" s="294"/>
      <c r="AA9" s="294"/>
      <c r="AB9" s="294"/>
      <c r="AC9" s="294"/>
      <c r="AD9" s="294"/>
      <c r="AE9" s="294"/>
      <c r="AF9" s="294"/>
      <c r="AG9" s="294"/>
      <c r="AH9" s="294"/>
      <c r="AI9" s="294"/>
      <c r="AJ9" s="294"/>
      <c r="AK9" s="294"/>
      <c r="AL9" s="294"/>
      <c r="AM9" s="294"/>
      <c r="AN9" s="294"/>
      <c r="AO9" s="294"/>
      <c r="AP9" s="294"/>
      <c r="AQ9" s="28"/>
      <c r="BE9" s="257"/>
      <c r="BS9" s="23" t="s">
        <v>8</v>
      </c>
    </row>
    <row r="10" spans="1:74" ht="14.45" customHeight="1">
      <c r="B10" s="27"/>
      <c r="C10" s="294"/>
      <c r="D10" s="301" t="s">
        <v>27</v>
      </c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294"/>
      <c r="Z10" s="294"/>
      <c r="AA10" s="294"/>
      <c r="AB10" s="294"/>
      <c r="AC10" s="294"/>
      <c r="AD10" s="294"/>
      <c r="AE10" s="294"/>
      <c r="AF10" s="294"/>
      <c r="AG10" s="294"/>
      <c r="AH10" s="294"/>
      <c r="AI10" s="294"/>
      <c r="AJ10" s="294"/>
      <c r="AK10" s="301" t="s">
        <v>28</v>
      </c>
      <c r="AL10" s="294"/>
      <c r="AM10" s="294"/>
      <c r="AN10" s="302" t="s">
        <v>29</v>
      </c>
      <c r="AO10" s="294"/>
      <c r="AP10" s="294"/>
      <c r="AQ10" s="28"/>
      <c r="BE10" s="257"/>
      <c r="BS10" s="23" t="s">
        <v>8</v>
      </c>
    </row>
    <row r="11" spans="1:74" ht="18.399999999999999" customHeight="1">
      <c r="B11" s="27"/>
      <c r="C11" s="294"/>
      <c r="D11" s="294"/>
      <c r="E11" s="302" t="s">
        <v>30</v>
      </c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4"/>
      <c r="Z11" s="294"/>
      <c r="AA11" s="294"/>
      <c r="AB11" s="294"/>
      <c r="AC11" s="294"/>
      <c r="AD11" s="294"/>
      <c r="AE11" s="294"/>
      <c r="AF11" s="294"/>
      <c r="AG11" s="294"/>
      <c r="AH11" s="294"/>
      <c r="AI11" s="294"/>
      <c r="AJ11" s="294"/>
      <c r="AK11" s="301" t="s">
        <v>31</v>
      </c>
      <c r="AL11" s="294"/>
      <c r="AM11" s="294"/>
      <c r="AN11" s="302" t="s">
        <v>21</v>
      </c>
      <c r="AO11" s="294"/>
      <c r="AP11" s="294"/>
      <c r="AQ11" s="28"/>
      <c r="BE11" s="257"/>
      <c r="BS11" s="23" t="s">
        <v>8</v>
      </c>
    </row>
    <row r="12" spans="1:74" ht="6.95" customHeight="1">
      <c r="B12" s="27"/>
      <c r="C12" s="294"/>
      <c r="D12" s="294"/>
      <c r="E12" s="294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294"/>
      <c r="Q12" s="294"/>
      <c r="R12" s="294"/>
      <c r="S12" s="294"/>
      <c r="T12" s="294"/>
      <c r="U12" s="294"/>
      <c r="V12" s="294"/>
      <c r="W12" s="294"/>
      <c r="X12" s="294"/>
      <c r="Y12" s="294"/>
      <c r="Z12" s="294"/>
      <c r="AA12" s="294"/>
      <c r="AB12" s="294"/>
      <c r="AC12" s="294"/>
      <c r="AD12" s="294"/>
      <c r="AE12" s="294"/>
      <c r="AF12" s="294"/>
      <c r="AG12" s="294"/>
      <c r="AH12" s="294"/>
      <c r="AI12" s="294"/>
      <c r="AJ12" s="294"/>
      <c r="AK12" s="294"/>
      <c r="AL12" s="294"/>
      <c r="AM12" s="294"/>
      <c r="AN12" s="294"/>
      <c r="AO12" s="294"/>
      <c r="AP12" s="294"/>
      <c r="AQ12" s="28"/>
      <c r="BE12" s="257"/>
      <c r="BS12" s="23" t="s">
        <v>8</v>
      </c>
    </row>
    <row r="13" spans="1:74" ht="14.45" customHeight="1">
      <c r="B13" s="27"/>
      <c r="C13" s="294"/>
      <c r="D13" s="301" t="s">
        <v>32</v>
      </c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94"/>
      <c r="Z13" s="294"/>
      <c r="AA13" s="294"/>
      <c r="AB13" s="294"/>
      <c r="AC13" s="294"/>
      <c r="AD13" s="294"/>
      <c r="AE13" s="294"/>
      <c r="AF13" s="294"/>
      <c r="AG13" s="294"/>
      <c r="AH13" s="294"/>
      <c r="AI13" s="294"/>
      <c r="AJ13" s="294"/>
      <c r="AK13" s="301" t="s">
        <v>28</v>
      </c>
      <c r="AL13" s="294"/>
      <c r="AM13" s="294"/>
      <c r="AN13" s="304" t="s">
        <v>33</v>
      </c>
      <c r="AO13" s="294"/>
      <c r="AP13" s="294"/>
      <c r="AQ13" s="28"/>
      <c r="BE13" s="257"/>
      <c r="BS13" s="23" t="s">
        <v>8</v>
      </c>
    </row>
    <row r="14" spans="1:74">
      <c r="B14" s="27"/>
      <c r="C14" s="294"/>
      <c r="D14" s="294"/>
      <c r="E14" s="305" t="s">
        <v>33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01" t="s">
        <v>31</v>
      </c>
      <c r="AL14" s="294"/>
      <c r="AM14" s="294"/>
      <c r="AN14" s="304" t="s">
        <v>33</v>
      </c>
      <c r="AO14" s="294"/>
      <c r="AP14" s="294"/>
      <c r="AQ14" s="28"/>
      <c r="BE14" s="257"/>
      <c r="BS14" s="23" t="s">
        <v>8</v>
      </c>
    </row>
    <row r="15" spans="1:74" ht="6.95" customHeight="1">
      <c r="B15" s="27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294"/>
      <c r="X15" s="294"/>
      <c r="Y15" s="294"/>
      <c r="Z15" s="294"/>
      <c r="AA15" s="294"/>
      <c r="AB15" s="294"/>
      <c r="AC15" s="294"/>
      <c r="AD15" s="294"/>
      <c r="AE15" s="294"/>
      <c r="AF15" s="294"/>
      <c r="AG15" s="294"/>
      <c r="AH15" s="294"/>
      <c r="AI15" s="294"/>
      <c r="AJ15" s="294"/>
      <c r="AK15" s="294"/>
      <c r="AL15" s="294"/>
      <c r="AM15" s="294"/>
      <c r="AN15" s="294"/>
      <c r="AO15" s="294"/>
      <c r="AP15" s="294"/>
      <c r="AQ15" s="28"/>
      <c r="BE15" s="257"/>
      <c r="BS15" s="23" t="s">
        <v>6</v>
      </c>
    </row>
    <row r="16" spans="1:74" ht="14.45" customHeight="1">
      <c r="B16" s="27"/>
      <c r="C16" s="294"/>
      <c r="D16" s="301" t="s">
        <v>34</v>
      </c>
      <c r="E16" s="294"/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  <c r="R16" s="294"/>
      <c r="S16" s="294"/>
      <c r="T16" s="294"/>
      <c r="U16" s="294"/>
      <c r="V16" s="294"/>
      <c r="W16" s="294"/>
      <c r="X16" s="294"/>
      <c r="Y16" s="294"/>
      <c r="Z16" s="294"/>
      <c r="AA16" s="294"/>
      <c r="AB16" s="294"/>
      <c r="AC16" s="294"/>
      <c r="AD16" s="294"/>
      <c r="AE16" s="294"/>
      <c r="AF16" s="294"/>
      <c r="AG16" s="294"/>
      <c r="AH16" s="294"/>
      <c r="AI16" s="294"/>
      <c r="AJ16" s="294"/>
      <c r="AK16" s="301" t="s">
        <v>28</v>
      </c>
      <c r="AL16" s="294"/>
      <c r="AM16" s="294"/>
      <c r="AN16" s="302" t="s">
        <v>35</v>
      </c>
      <c r="AO16" s="294"/>
      <c r="AP16" s="294"/>
      <c r="AQ16" s="28"/>
      <c r="BE16" s="257"/>
      <c r="BS16" s="23" t="s">
        <v>6</v>
      </c>
    </row>
    <row r="17" spans="2:71" ht="18.399999999999999" customHeight="1">
      <c r="B17" s="27"/>
      <c r="C17" s="294"/>
      <c r="D17" s="294"/>
      <c r="E17" s="302" t="s">
        <v>36</v>
      </c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  <c r="R17" s="294"/>
      <c r="S17" s="294"/>
      <c r="T17" s="294"/>
      <c r="U17" s="294"/>
      <c r="V17" s="294"/>
      <c r="W17" s="294"/>
      <c r="X17" s="294"/>
      <c r="Y17" s="294"/>
      <c r="Z17" s="294"/>
      <c r="AA17" s="294"/>
      <c r="AB17" s="294"/>
      <c r="AC17" s="294"/>
      <c r="AD17" s="294"/>
      <c r="AE17" s="294"/>
      <c r="AF17" s="294"/>
      <c r="AG17" s="294"/>
      <c r="AH17" s="294"/>
      <c r="AI17" s="294"/>
      <c r="AJ17" s="294"/>
      <c r="AK17" s="301" t="s">
        <v>31</v>
      </c>
      <c r="AL17" s="294"/>
      <c r="AM17" s="294"/>
      <c r="AN17" s="302" t="s">
        <v>21</v>
      </c>
      <c r="AO17" s="294"/>
      <c r="AP17" s="294"/>
      <c r="AQ17" s="28"/>
      <c r="BE17" s="257"/>
      <c r="BS17" s="23" t="s">
        <v>37</v>
      </c>
    </row>
    <row r="18" spans="2:71" ht="6.95" customHeight="1">
      <c r="B18" s="27"/>
      <c r="C18" s="294"/>
      <c r="D18" s="294"/>
      <c r="E18" s="294"/>
      <c r="F18" s="294"/>
      <c r="G18" s="294"/>
      <c r="H18" s="294"/>
      <c r="I18" s="294"/>
      <c r="J18" s="294"/>
      <c r="K18" s="294"/>
      <c r="L18" s="294"/>
      <c r="M18" s="294"/>
      <c r="N18" s="294"/>
      <c r="O18" s="294"/>
      <c r="P18" s="294"/>
      <c r="Q18" s="294"/>
      <c r="R18" s="294"/>
      <c r="S18" s="294"/>
      <c r="T18" s="294"/>
      <c r="U18" s="294"/>
      <c r="V18" s="294"/>
      <c r="W18" s="294"/>
      <c r="X18" s="294"/>
      <c r="Y18" s="294"/>
      <c r="Z18" s="294"/>
      <c r="AA18" s="294"/>
      <c r="AB18" s="294"/>
      <c r="AC18" s="294"/>
      <c r="AD18" s="294"/>
      <c r="AE18" s="294"/>
      <c r="AF18" s="294"/>
      <c r="AG18" s="294"/>
      <c r="AH18" s="294"/>
      <c r="AI18" s="294"/>
      <c r="AJ18" s="294"/>
      <c r="AK18" s="294"/>
      <c r="AL18" s="294"/>
      <c r="AM18" s="294"/>
      <c r="AN18" s="294"/>
      <c r="AO18" s="294"/>
      <c r="AP18" s="294"/>
      <c r="AQ18" s="28"/>
      <c r="BE18" s="257"/>
      <c r="BS18" s="23" t="s">
        <v>8</v>
      </c>
    </row>
    <row r="19" spans="2:71" ht="14.45" customHeight="1">
      <c r="B19" s="27"/>
      <c r="C19" s="294"/>
      <c r="D19" s="301" t="s">
        <v>38</v>
      </c>
      <c r="E19" s="294"/>
      <c r="F19" s="294"/>
      <c r="G19" s="294"/>
      <c r="H19" s="294"/>
      <c r="I19" s="294"/>
      <c r="J19" s="294"/>
      <c r="K19" s="294"/>
      <c r="L19" s="294"/>
      <c r="M19" s="294"/>
      <c r="N19" s="294"/>
      <c r="O19" s="294"/>
      <c r="P19" s="294"/>
      <c r="Q19" s="294"/>
      <c r="R19" s="294"/>
      <c r="S19" s="294"/>
      <c r="T19" s="294"/>
      <c r="U19" s="294"/>
      <c r="V19" s="294"/>
      <c r="W19" s="294"/>
      <c r="X19" s="294"/>
      <c r="Y19" s="294"/>
      <c r="Z19" s="294"/>
      <c r="AA19" s="294"/>
      <c r="AB19" s="294"/>
      <c r="AC19" s="294"/>
      <c r="AD19" s="294"/>
      <c r="AE19" s="294"/>
      <c r="AF19" s="294"/>
      <c r="AG19" s="294"/>
      <c r="AH19" s="294"/>
      <c r="AI19" s="294"/>
      <c r="AJ19" s="294"/>
      <c r="AK19" s="294"/>
      <c r="AL19" s="294"/>
      <c r="AM19" s="294"/>
      <c r="AN19" s="294"/>
      <c r="AO19" s="294"/>
      <c r="AP19" s="294"/>
      <c r="AQ19" s="28"/>
      <c r="BE19" s="257"/>
      <c r="BS19" s="23" t="s">
        <v>8</v>
      </c>
    </row>
    <row r="20" spans="2:71" ht="57" customHeight="1">
      <c r="B20" s="27"/>
      <c r="C20" s="294"/>
      <c r="D20" s="294"/>
      <c r="E20" s="307" t="s">
        <v>39</v>
      </c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294"/>
      <c r="AP20" s="294"/>
      <c r="AQ20" s="28"/>
      <c r="BE20" s="257"/>
      <c r="BS20" s="23" t="s">
        <v>6</v>
      </c>
    </row>
    <row r="21" spans="2:71" ht="6.95" customHeight="1">
      <c r="B21" s="27"/>
      <c r="C21" s="294"/>
      <c r="D21" s="294"/>
      <c r="E21" s="294"/>
      <c r="F21" s="294"/>
      <c r="G21" s="294"/>
      <c r="H21" s="294"/>
      <c r="I21" s="294"/>
      <c r="J21" s="294"/>
      <c r="K21" s="294"/>
      <c r="L21" s="294"/>
      <c r="M21" s="294"/>
      <c r="N21" s="294"/>
      <c r="O21" s="294"/>
      <c r="P21" s="294"/>
      <c r="Q21" s="294"/>
      <c r="R21" s="294"/>
      <c r="S21" s="294"/>
      <c r="T21" s="294"/>
      <c r="U21" s="294"/>
      <c r="V21" s="294"/>
      <c r="W21" s="294"/>
      <c r="X21" s="294"/>
      <c r="Y21" s="294"/>
      <c r="Z21" s="294"/>
      <c r="AA21" s="294"/>
      <c r="AB21" s="294"/>
      <c r="AC21" s="294"/>
      <c r="AD21" s="294"/>
      <c r="AE21" s="294"/>
      <c r="AF21" s="294"/>
      <c r="AG21" s="294"/>
      <c r="AH21" s="294"/>
      <c r="AI21" s="294"/>
      <c r="AJ21" s="294"/>
      <c r="AK21" s="294"/>
      <c r="AL21" s="294"/>
      <c r="AM21" s="294"/>
      <c r="AN21" s="294"/>
      <c r="AO21" s="294"/>
      <c r="AP21" s="294"/>
      <c r="AQ21" s="28"/>
      <c r="BE21" s="257"/>
    </row>
    <row r="22" spans="2:71" ht="6.95" customHeight="1">
      <c r="B22" s="27"/>
      <c r="C22" s="294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294"/>
      <c r="AQ22" s="28"/>
      <c r="BE22" s="257"/>
    </row>
    <row r="23" spans="2:71" s="1" customFormat="1" ht="25.9" customHeight="1">
      <c r="B23" s="32"/>
      <c r="C23" s="308"/>
      <c r="D23" s="33" t="s">
        <v>40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264">
        <f>ROUND(AG51,2)</f>
        <v>0</v>
      </c>
      <c r="AL23" s="265"/>
      <c r="AM23" s="265"/>
      <c r="AN23" s="265"/>
      <c r="AO23" s="265"/>
      <c r="AP23" s="308"/>
      <c r="AQ23" s="35"/>
      <c r="BE23" s="257"/>
    </row>
    <row r="24" spans="2:71" s="1" customFormat="1" ht="6.95" customHeight="1">
      <c r="B24" s="32"/>
      <c r="C24" s="308"/>
      <c r="D24" s="308"/>
      <c r="E24" s="308"/>
      <c r="F24" s="308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08"/>
      <c r="R24" s="308"/>
      <c r="S24" s="308"/>
      <c r="T24" s="308"/>
      <c r="U24" s="308"/>
      <c r="V24" s="308"/>
      <c r="W24" s="308"/>
      <c r="X24" s="308"/>
      <c r="Y24" s="308"/>
      <c r="Z24" s="308"/>
      <c r="AA24" s="308"/>
      <c r="AB24" s="308"/>
      <c r="AC24" s="308"/>
      <c r="AD24" s="308"/>
      <c r="AE24" s="308"/>
      <c r="AF24" s="308"/>
      <c r="AG24" s="308"/>
      <c r="AH24" s="308"/>
      <c r="AI24" s="308"/>
      <c r="AJ24" s="308"/>
      <c r="AK24" s="308"/>
      <c r="AL24" s="308"/>
      <c r="AM24" s="308"/>
      <c r="AN24" s="308"/>
      <c r="AO24" s="308"/>
      <c r="AP24" s="308"/>
      <c r="AQ24" s="35"/>
      <c r="BE24" s="257"/>
    </row>
    <row r="25" spans="2:71" s="1" customFormat="1">
      <c r="B25" s="32"/>
      <c r="C25" s="308"/>
      <c r="D25" s="308"/>
      <c r="E25" s="308"/>
      <c r="F25" s="308"/>
      <c r="G25" s="308"/>
      <c r="H25" s="308"/>
      <c r="I25" s="308"/>
      <c r="J25" s="308"/>
      <c r="K25" s="308"/>
      <c r="L25" s="309" t="s">
        <v>41</v>
      </c>
      <c r="M25" s="309"/>
      <c r="N25" s="309"/>
      <c r="O25" s="309"/>
      <c r="P25" s="308"/>
      <c r="Q25" s="308"/>
      <c r="R25" s="308"/>
      <c r="S25" s="308"/>
      <c r="T25" s="308"/>
      <c r="U25" s="308"/>
      <c r="V25" s="308"/>
      <c r="W25" s="309" t="s">
        <v>42</v>
      </c>
      <c r="X25" s="309"/>
      <c r="Y25" s="309"/>
      <c r="Z25" s="309"/>
      <c r="AA25" s="309"/>
      <c r="AB25" s="309"/>
      <c r="AC25" s="309"/>
      <c r="AD25" s="309"/>
      <c r="AE25" s="309"/>
      <c r="AF25" s="308"/>
      <c r="AG25" s="308"/>
      <c r="AH25" s="308"/>
      <c r="AI25" s="308"/>
      <c r="AJ25" s="308"/>
      <c r="AK25" s="309" t="s">
        <v>43</v>
      </c>
      <c r="AL25" s="309"/>
      <c r="AM25" s="309"/>
      <c r="AN25" s="309"/>
      <c r="AO25" s="309"/>
      <c r="AP25" s="308"/>
      <c r="AQ25" s="35"/>
      <c r="BE25" s="257"/>
    </row>
    <row r="26" spans="2:71" s="2" customFormat="1" ht="14.45" customHeight="1">
      <c r="B26" s="36"/>
      <c r="C26" s="310"/>
      <c r="D26" s="311" t="s">
        <v>44</v>
      </c>
      <c r="E26" s="310"/>
      <c r="F26" s="311" t="s">
        <v>45</v>
      </c>
      <c r="G26" s="310"/>
      <c r="H26" s="310"/>
      <c r="I26" s="310"/>
      <c r="J26" s="310"/>
      <c r="K26" s="310"/>
      <c r="L26" s="312">
        <v>0.21</v>
      </c>
      <c r="M26" s="313"/>
      <c r="N26" s="313"/>
      <c r="O26" s="313"/>
      <c r="P26" s="310"/>
      <c r="Q26" s="310"/>
      <c r="R26" s="310"/>
      <c r="S26" s="310"/>
      <c r="T26" s="310"/>
      <c r="U26" s="310"/>
      <c r="V26" s="310"/>
      <c r="W26" s="314">
        <f>ROUND(AZ51,2)</f>
        <v>0</v>
      </c>
      <c r="X26" s="313"/>
      <c r="Y26" s="313"/>
      <c r="Z26" s="313"/>
      <c r="AA26" s="313"/>
      <c r="AB26" s="313"/>
      <c r="AC26" s="313"/>
      <c r="AD26" s="313"/>
      <c r="AE26" s="313"/>
      <c r="AF26" s="310"/>
      <c r="AG26" s="310"/>
      <c r="AH26" s="310"/>
      <c r="AI26" s="310"/>
      <c r="AJ26" s="310"/>
      <c r="AK26" s="314">
        <f>ROUND(AV51,2)</f>
        <v>0</v>
      </c>
      <c r="AL26" s="313"/>
      <c r="AM26" s="313"/>
      <c r="AN26" s="313"/>
      <c r="AO26" s="313"/>
      <c r="AP26" s="310"/>
      <c r="AQ26" s="37"/>
      <c r="BE26" s="257"/>
    </row>
    <row r="27" spans="2:71" s="2" customFormat="1" ht="14.45" customHeight="1">
      <c r="B27" s="36"/>
      <c r="C27" s="310"/>
      <c r="D27" s="310"/>
      <c r="E27" s="310"/>
      <c r="F27" s="311" t="s">
        <v>46</v>
      </c>
      <c r="G27" s="310"/>
      <c r="H27" s="310"/>
      <c r="I27" s="310"/>
      <c r="J27" s="310"/>
      <c r="K27" s="310"/>
      <c r="L27" s="312">
        <v>0.15</v>
      </c>
      <c r="M27" s="313"/>
      <c r="N27" s="313"/>
      <c r="O27" s="313"/>
      <c r="P27" s="310"/>
      <c r="Q27" s="310"/>
      <c r="R27" s="310"/>
      <c r="S27" s="310"/>
      <c r="T27" s="310"/>
      <c r="U27" s="310"/>
      <c r="V27" s="310"/>
      <c r="W27" s="314">
        <f>ROUND(BA51,2)</f>
        <v>0</v>
      </c>
      <c r="X27" s="313"/>
      <c r="Y27" s="313"/>
      <c r="Z27" s="313"/>
      <c r="AA27" s="313"/>
      <c r="AB27" s="313"/>
      <c r="AC27" s="313"/>
      <c r="AD27" s="313"/>
      <c r="AE27" s="313"/>
      <c r="AF27" s="310"/>
      <c r="AG27" s="310"/>
      <c r="AH27" s="310"/>
      <c r="AI27" s="310"/>
      <c r="AJ27" s="310"/>
      <c r="AK27" s="314">
        <f>ROUND(AW51,2)</f>
        <v>0</v>
      </c>
      <c r="AL27" s="313"/>
      <c r="AM27" s="313"/>
      <c r="AN27" s="313"/>
      <c r="AO27" s="313"/>
      <c r="AP27" s="310"/>
      <c r="AQ27" s="37"/>
      <c r="BE27" s="257"/>
    </row>
    <row r="28" spans="2:71" s="2" customFormat="1" ht="14.45" hidden="1" customHeight="1">
      <c r="B28" s="36"/>
      <c r="C28" s="310"/>
      <c r="D28" s="310"/>
      <c r="E28" s="310"/>
      <c r="F28" s="311" t="s">
        <v>47</v>
      </c>
      <c r="G28" s="310"/>
      <c r="H28" s="310"/>
      <c r="I28" s="310"/>
      <c r="J28" s="310"/>
      <c r="K28" s="310"/>
      <c r="L28" s="312">
        <v>0.21</v>
      </c>
      <c r="M28" s="313"/>
      <c r="N28" s="313"/>
      <c r="O28" s="313"/>
      <c r="P28" s="310"/>
      <c r="Q28" s="310"/>
      <c r="R28" s="310"/>
      <c r="S28" s="310"/>
      <c r="T28" s="310"/>
      <c r="U28" s="310"/>
      <c r="V28" s="310"/>
      <c r="W28" s="314">
        <f>ROUND(BB51,2)</f>
        <v>0</v>
      </c>
      <c r="X28" s="313"/>
      <c r="Y28" s="313"/>
      <c r="Z28" s="313"/>
      <c r="AA28" s="313"/>
      <c r="AB28" s="313"/>
      <c r="AC28" s="313"/>
      <c r="AD28" s="313"/>
      <c r="AE28" s="313"/>
      <c r="AF28" s="310"/>
      <c r="AG28" s="310"/>
      <c r="AH28" s="310"/>
      <c r="AI28" s="310"/>
      <c r="AJ28" s="310"/>
      <c r="AK28" s="314">
        <v>0</v>
      </c>
      <c r="AL28" s="313"/>
      <c r="AM28" s="313"/>
      <c r="AN28" s="313"/>
      <c r="AO28" s="313"/>
      <c r="AP28" s="310"/>
      <c r="AQ28" s="37"/>
      <c r="BE28" s="257"/>
    </row>
    <row r="29" spans="2:71" s="2" customFormat="1" ht="14.45" hidden="1" customHeight="1">
      <c r="B29" s="36"/>
      <c r="C29" s="310"/>
      <c r="D29" s="310"/>
      <c r="E29" s="310"/>
      <c r="F29" s="311" t="s">
        <v>48</v>
      </c>
      <c r="G29" s="310"/>
      <c r="H29" s="310"/>
      <c r="I29" s="310"/>
      <c r="J29" s="310"/>
      <c r="K29" s="310"/>
      <c r="L29" s="312">
        <v>0.15</v>
      </c>
      <c r="M29" s="313"/>
      <c r="N29" s="313"/>
      <c r="O29" s="313"/>
      <c r="P29" s="310"/>
      <c r="Q29" s="310"/>
      <c r="R29" s="310"/>
      <c r="S29" s="310"/>
      <c r="T29" s="310"/>
      <c r="U29" s="310"/>
      <c r="V29" s="310"/>
      <c r="W29" s="314">
        <f>ROUND(BC51,2)</f>
        <v>0</v>
      </c>
      <c r="X29" s="313"/>
      <c r="Y29" s="313"/>
      <c r="Z29" s="313"/>
      <c r="AA29" s="313"/>
      <c r="AB29" s="313"/>
      <c r="AC29" s="313"/>
      <c r="AD29" s="313"/>
      <c r="AE29" s="313"/>
      <c r="AF29" s="310"/>
      <c r="AG29" s="310"/>
      <c r="AH29" s="310"/>
      <c r="AI29" s="310"/>
      <c r="AJ29" s="310"/>
      <c r="AK29" s="314">
        <v>0</v>
      </c>
      <c r="AL29" s="313"/>
      <c r="AM29" s="313"/>
      <c r="AN29" s="313"/>
      <c r="AO29" s="313"/>
      <c r="AP29" s="310"/>
      <c r="AQ29" s="37"/>
      <c r="BE29" s="257"/>
    </row>
    <row r="30" spans="2:71" s="2" customFormat="1" ht="14.45" hidden="1" customHeight="1">
      <c r="B30" s="36"/>
      <c r="C30" s="310"/>
      <c r="D30" s="310"/>
      <c r="E30" s="310"/>
      <c r="F30" s="311" t="s">
        <v>49</v>
      </c>
      <c r="G30" s="310"/>
      <c r="H30" s="310"/>
      <c r="I30" s="310"/>
      <c r="J30" s="310"/>
      <c r="K30" s="310"/>
      <c r="L30" s="312">
        <v>0</v>
      </c>
      <c r="M30" s="313"/>
      <c r="N30" s="313"/>
      <c r="O30" s="313"/>
      <c r="P30" s="310"/>
      <c r="Q30" s="310"/>
      <c r="R30" s="310"/>
      <c r="S30" s="310"/>
      <c r="T30" s="310"/>
      <c r="U30" s="310"/>
      <c r="V30" s="310"/>
      <c r="W30" s="314">
        <f>ROUND(BD51,2)</f>
        <v>0</v>
      </c>
      <c r="X30" s="313"/>
      <c r="Y30" s="313"/>
      <c r="Z30" s="313"/>
      <c r="AA30" s="313"/>
      <c r="AB30" s="313"/>
      <c r="AC30" s="313"/>
      <c r="AD30" s="313"/>
      <c r="AE30" s="313"/>
      <c r="AF30" s="310"/>
      <c r="AG30" s="310"/>
      <c r="AH30" s="310"/>
      <c r="AI30" s="310"/>
      <c r="AJ30" s="310"/>
      <c r="AK30" s="314">
        <v>0</v>
      </c>
      <c r="AL30" s="313"/>
      <c r="AM30" s="313"/>
      <c r="AN30" s="313"/>
      <c r="AO30" s="313"/>
      <c r="AP30" s="310"/>
      <c r="AQ30" s="37"/>
      <c r="BE30" s="257"/>
    </row>
    <row r="31" spans="2:71" s="1" customFormat="1" ht="6.95" customHeight="1">
      <c r="B31" s="32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8"/>
      <c r="R31" s="308"/>
      <c r="S31" s="308"/>
      <c r="T31" s="308"/>
      <c r="U31" s="308"/>
      <c r="V31" s="308"/>
      <c r="W31" s="308"/>
      <c r="X31" s="308"/>
      <c r="Y31" s="308"/>
      <c r="Z31" s="308"/>
      <c r="AA31" s="308"/>
      <c r="AB31" s="308"/>
      <c r="AC31" s="308"/>
      <c r="AD31" s="308"/>
      <c r="AE31" s="308"/>
      <c r="AF31" s="308"/>
      <c r="AG31" s="308"/>
      <c r="AH31" s="308"/>
      <c r="AI31" s="308"/>
      <c r="AJ31" s="308"/>
      <c r="AK31" s="308"/>
      <c r="AL31" s="308"/>
      <c r="AM31" s="308"/>
      <c r="AN31" s="308"/>
      <c r="AO31" s="308"/>
      <c r="AP31" s="308"/>
      <c r="AQ31" s="35"/>
      <c r="BE31" s="257"/>
    </row>
    <row r="32" spans="2:71" s="1" customFormat="1" ht="25.9" customHeight="1">
      <c r="B32" s="32"/>
      <c r="C32" s="315"/>
      <c r="D32" s="38" t="s">
        <v>50</v>
      </c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40" t="s">
        <v>51</v>
      </c>
      <c r="U32" s="39"/>
      <c r="V32" s="39"/>
      <c r="W32" s="39"/>
      <c r="X32" s="258" t="s">
        <v>52</v>
      </c>
      <c r="Y32" s="259"/>
      <c r="Z32" s="259"/>
      <c r="AA32" s="259"/>
      <c r="AB32" s="259"/>
      <c r="AC32" s="39"/>
      <c r="AD32" s="39"/>
      <c r="AE32" s="39"/>
      <c r="AF32" s="39"/>
      <c r="AG32" s="39"/>
      <c r="AH32" s="39"/>
      <c r="AI32" s="39"/>
      <c r="AJ32" s="39"/>
      <c r="AK32" s="260">
        <f>SUM(AK23:AK30)</f>
        <v>0</v>
      </c>
      <c r="AL32" s="259"/>
      <c r="AM32" s="259"/>
      <c r="AN32" s="259"/>
      <c r="AO32" s="261"/>
      <c r="AP32" s="315"/>
      <c r="AQ32" s="41"/>
      <c r="BE32" s="257"/>
    </row>
    <row r="33" spans="2:56" s="1" customFormat="1" ht="6.95" customHeight="1">
      <c r="B33" s="32"/>
      <c r="C33" s="308"/>
      <c r="D33" s="308"/>
      <c r="E33" s="308"/>
      <c r="F33" s="308"/>
      <c r="G33" s="308"/>
      <c r="H33" s="308"/>
      <c r="I33" s="308"/>
      <c r="J33" s="308"/>
      <c r="K33" s="308"/>
      <c r="L33" s="308"/>
      <c r="M33" s="308"/>
      <c r="N33" s="308"/>
      <c r="O33" s="308"/>
      <c r="P33" s="308"/>
      <c r="Q33" s="308"/>
      <c r="R33" s="308"/>
      <c r="S33" s="308"/>
      <c r="T33" s="308"/>
      <c r="U33" s="308"/>
      <c r="V33" s="308"/>
      <c r="W33" s="308"/>
      <c r="X33" s="308"/>
      <c r="Y33" s="308"/>
      <c r="Z33" s="308"/>
      <c r="AA33" s="308"/>
      <c r="AB33" s="308"/>
      <c r="AC33" s="308"/>
      <c r="AD33" s="308"/>
      <c r="AE33" s="308"/>
      <c r="AF33" s="308"/>
      <c r="AG33" s="308"/>
      <c r="AH33" s="308"/>
      <c r="AI33" s="308"/>
      <c r="AJ33" s="308"/>
      <c r="AK33" s="308"/>
      <c r="AL33" s="308"/>
      <c r="AM33" s="308"/>
      <c r="AN33" s="308"/>
      <c r="AO33" s="308"/>
      <c r="AP33" s="308"/>
      <c r="AQ33" s="35"/>
    </row>
    <row r="34" spans="2:56" s="1" customFormat="1" ht="6.95" customHeight="1"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4"/>
    </row>
    <row r="38" spans="2:56" s="1" customFormat="1" ht="6.95" customHeight="1">
      <c r="B38" s="45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7"/>
    </row>
    <row r="39" spans="2:56" s="1" customFormat="1" ht="36.950000000000003" customHeight="1">
      <c r="B39" s="32"/>
      <c r="C39" s="48" t="s">
        <v>53</v>
      </c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7"/>
    </row>
    <row r="40" spans="2:56" s="1" customFormat="1" ht="6.95" customHeight="1">
      <c r="B40" s="32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7"/>
    </row>
    <row r="41" spans="2:56" s="3" customFormat="1" ht="14.45" customHeight="1">
      <c r="B41" s="50"/>
      <c r="C41" s="51" t="s">
        <v>15</v>
      </c>
      <c r="D41" s="52"/>
      <c r="E41" s="52"/>
      <c r="F41" s="52"/>
      <c r="G41" s="52"/>
      <c r="H41" s="52"/>
      <c r="I41" s="52"/>
      <c r="J41" s="52"/>
      <c r="K41" s="52"/>
      <c r="L41" s="52" t="str">
        <f>K5</f>
        <v>001</v>
      </c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3"/>
    </row>
    <row r="42" spans="2:56" s="4" customFormat="1" ht="36.950000000000003" customHeight="1">
      <c r="B42" s="54"/>
      <c r="C42" s="55" t="s">
        <v>18</v>
      </c>
      <c r="D42" s="56"/>
      <c r="E42" s="56"/>
      <c r="F42" s="56"/>
      <c r="G42" s="56"/>
      <c r="H42" s="56"/>
      <c r="I42" s="56"/>
      <c r="J42" s="56"/>
      <c r="K42" s="56"/>
      <c r="L42" s="274" t="str">
        <f>K6</f>
        <v>Rekonstrukce zahrady mateřské školky Šponarova</v>
      </c>
      <c r="M42" s="275"/>
      <c r="N42" s="275"/>
      <c r="O42" s="275"/>
      <c r="P42" s="275"/>
      <c r="Q42" s="275"/>
      <c r="R42" s="275"/>
      <c r="S42" s="275"/>
      <c r="T42" s="275"/>
      <c r="U42" s="275"/>
      <c r="V42" s="275"/>
      <c r="W42" s="275"/>
      <c r="X42" s="275"/>
      <c r="Y42" s="275"/>
      <c r="Z42" s="275"/>
      <c r="AA42" s="275"/>
      <c r="AB42" s="275"/>
      <c r="AC42" s="275"/>
      <c r="AD42" s="275"/>
      <c r="AE42" s="275"/>
      <c r="AF42" s="275"/>
      <c r="AG42" s="275"/>
      <c r="AH42" s="275"/>
      <c r="AI42" s="275"/>
      <c r="AJ42" s="275"/>
      <c r="AK42" s="275"/>
      <c r="AL42" s="275"/>
      <c r="AM42" s="275"/>
      <c r="AN42" s="275"/>
      <c r="AO42" s="275"/>
      <c r="AP42" s="56"/>
      <c r="AQ42" s="56"/>
      <c r="AR42" s="57"/>
    </row>
    <row r="43" spans="2:56" s="1" customFormat="1" ht="6.95" customHeight="1">
      <c r="B43" s="32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7"/>
    </row>
    <row r="44" spans="2:56" s="1" customFormat="1">
      <c r="B44" s="32"/>
      <c r="C44" s="51" t="s">
        <v>23</v>
      </c>
      <c r="D44" s="49"/>
      <c r="E44" s="49"/>
      <c r="F44" s="49"/>
      <c r="G44" s="49"/>
      <c r="H44" s="49"/>
      <c r="I44" s="49"/>
      <c r="J44" s="49"/>
      <c r="K44" s="49"/>
      <c r="L44" s="58" t="str">
        <f>IF(K8="","",K8)</f>
        <v>Ul. Šponarova 1503/16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51" t="s">
        <v>25</v>
      </c>
      <c r="AJ44" s="49"/>
      <c r="AK44" s="49"/>
      <c r="AL44" s="49"/>
      <c r="AM44" s="276" t="str">
        <f>IF(AN8= "","",AN8)</f>
        <v>2. 12. 2018</v>
      </c>
      <c r="AN44" s="276"/>
      <c r="AO44" s="49"/>
      <c r="AP44" s="49"/>
      <c r="AQ44" s="49"/>
      <c r="AR44" s="47"/>
    </row>
    <row r="45" spans="2:56" s="1" customFormat="1" ht="6.95" customHeight="1">
      <c r="B45" s="32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7"/>
    </row>
    <row r="46" spans="2:56" s="1" customFormat="1">
      <c r="B46" s="32"/>
      <c r="C46" s="51" t="s">
        <v>27</v>
      </c>
      <c r="D46" s="49"/>
      <c r="E46" s="49"/>
      <c r="F46" s="49"/>
      <c r="G46" s="49"/>
      <c r="H46" s="49"/>
      <c r="I46" s="49"/>
      <c r="J46" s="49"/>
      <c r="K46" s="49"/>
      <c r="L46" s="52" t="str">
        <f>IF(E11= "","",E11)</f>
        <v>MŠ Harmonie</v>
      </c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51" t="s">
        <v>34</v>
      </c>
      <c r="AJ46" s="49"/>
      <c r="AK46" s="49"/>
      <c r="AL46" s="49"/>
      <c r="AM46" s="267" t="str">
        <f>IF(E17="","",E17)</f>
        <v>Ing. Dagmar Rudolfová, Ing. Miroslava Najman</v>
      </c>
      <c r="AN46" s="267"/>
      <c r="AO46" s="267"/>
      <c r="AP46" s="267"/>
      <c r="AQ46" s="49"/>
      <c r="AR46" s="47"/>
      <c r="AS46" s="268" t="s">
        <v>54</v>
      </c>
      <c r="AT46" s="269"/>
      <c r="AU46" s="60"/>
      <c r="AV46" s="60"/>
      <c r="AW46" s="60"/>
      <c r="AX46" s="60"/>
      <c r="AY46" s="60"/>
      <c r="AZ46" s="60"/>
      <c r="BA46" s="60"/>
      <c r="BB46" s="60"/>
      <c r="BC46" s="60"/>
      <c r="BD46" s="61"/>
    </row>
    <row r="47" spans="2:56" s="1" customFormat="1">
      <c r="B47" s="32"/>
      <c r="C47" s="51" t="s">
        <v>32</v>
      </c>
      <c r="D47" s="49"/>
      <c r="E47" s="49"/>
      <c r="F47" s="49"/>
      <c r="G47" s="49"/>
      <c r="H47" s="49"/>
      <c r="I47" s="49"/>
      <c r="J47" s="49"/>
      <c r="K47" s="49"/>
      <c r="L47" s="52" t="str">
        <f>IF(E14= "Vyplň údaj","",E14)</f>
        <v/>
      </c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7"/>
      <c r="AS47" s="270"/>
      <c r="AT47" s="316"/>
      <c r="AU47" s="317"/>
      <c r="AV47" s="317"/>
      <c r="AW47" s="317"/>
      <c r="AX47" s="317"/>
      <c r="AY47" s="317"/>
      <c r="AZ47" s="317"/>
      <c r="BA47" s="317"/>
      <c r="BB47" s="317"/>
      <c r="BC47" s="317"/>
      <c r="BD47" s="62"/>
    </row>
    <row r="48" spans="2:56" s="1" customFormat="1" ht="10.9" customHeight="1">
      <c r="B48" s="32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7"/>
      <c r="AS48" s="271"/>
      <c r="AT48" s="318"/>
      <c r="AU48" s="308"/>
      <c r="AV48" s="308"/>
      <c r="AW48" s="308"/>
      <c r="AX48" s="308"/>
      <c r="AY48" s="308"/>
      <c r="AZ48" s="308"/>
      <c r="BA48" s="308"/>
      <c r="BB48" s="308"/>
      <c r="BC48" s="308"/>
      <c r="BD48" s="63"/>
    </row>
    <row r="49" spans="1:91" s="1" customFormat="1" ht="29.25" customHeight="1">
      <c r="B49" s="32"/>
      <c r="C49" s="279" t="s">
        <v>55</v>
      </c>
      <c r="D49" s="273"/>
      <c r="E49" s="273"/>
      <c r="F49" s="273"/>
      <c r="G49" s="273"/>
      <c r="H49" s="64"/>
      <c r="I49" s="272" t="s">
        <v>56</v>
      </c>
      <c r="J49" s="273"/>
      <c r="K49" s="273"/>
      <c r="L49" s="273"/>
      <c r="M49" s="273"/>
      <c r="N49" s="273"/>
      <c r="O49" s="273"/>
      <c r="P49" s="273"/>
      <c r="Q49" s="273"/>
      <c r="R49" s="273"/>
      <c r="S49" s="273"/>
      <c r="T49" s="273"/>
      <c r="U49" s="273"/>
      <c r="V49" s="273"/>
      <c r="W49" s="273"/>
      <c r="X49" s="273"/>
      <c r="Y49" s="273"/>
      <c r="Z49" s="273"/>
      <c r="AA49" s="273"/>
      <c r="AB49" s="273"/>
      <c r="AC49" s="273"/>
      <c r="AD49" s="273"/>
      <c r="AE49" s="273"/>
      <c r="AF49" s="273"/>
      <c r="AG49" s="277" t="s">
        <v>57</v>
      </c>
      <c r="AH49" s="273"/>
      <c r="AI49" s="273"/>
      <c r="AJ49" s="273"/>
      <c r="AK49" s="273"/>
      <c r="AL49" s="273"/>
      <c r="AM49" s="273"/>
      <c r="AN49" s="272" t="s">
        <v>58</v>
      </c>
      <c r="AO49" s="273"/>
      <c r="AP49" s="273"/>
      <c r="AQ49" s="65" t="s">
        <v>59</v>
      </c>
      <c r="AR49" s="47"/>
      <c r="AS49" s="66" t="s">
        <v>60</v>
      </c>
      <c r="AT49" s="67" t="s">
        <v>61</v>
      </c>
      <c r="AU49" s="67" t="s">
        <v>62</v>
      </c>
      <c r="AV49" s="67" t="s">
        <v>63</v>
      </c>
      <c r="AW49" s="67" t="s">
        <v>64</v>
      </c>
      <c r="AX49" s="67" t="s">
        <v>65</v>
      </c>
      <c r="AY49" s="67" t="s">
        <v>66</v>
      </c>
      <c r="AZ49" s="67" t="s">
        <v>67</v>
      </c>
      <c r="BA49" s="67" t="s">
        <v>68</v>
      </c>
      <c r="BB49" s="67" t="s">
        <v>69</v>
      </c>
      <c r="BC49" s="67" t="s">
        <v>70</v>
      </c>
      <c r="BD49" s="68" t="s">
        <v>71</v>
      </c>
    </row>
    <row r="50" spans="1:91" s="1" customFormat="1" ht="10.9" customHeight="1">
      <c r="B50" s="32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7"/>
      <c r="AS50" s="69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pans="1:91" s="4" customFormat="1" ht="32.450000000000003" customHeight="1">
      <c r="B51" s="54"/>
      <c r="C51" s="72" t="s">
        <v>72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78">
        <f>ROUND(SUM(AG52:AG76),2)</f>
        <v>0</v>
      </c>
      <c r="AH51" s="278"/>
      <c r="AI51" s="278"/>
      <c r="AJ51" s="278"/>
      <c r="AK51" s="278"/>
      <c r="AL51" s="278"/>
      <c r="AM51" s="278"/>
      <c r="AN51" s="280">
        <f>SUM(AG51,AT51)</f>
        <v>0</v>
      </c>
      <c r="AO51" s="280"/>
      <c r="AP51" s="280"/>
      <c r="AQ51" s="74" t="s">
        <v>21</v>
      </c>
      <c r="AR51" s="57"/>
      <c r="AS51" s="75">
        <f>ROUND(SUM(AS52:AS76),2)</f>
        <v>0</v>
      </c>
      <c r="AT51" s="319">
        <f>ROUND(SUM(AV51:AW51),2)</f>
        <v>0</v>
      </c>
      <c r="AU51" s="320">
        <f>ROUND(SUM(AU52:AU76),5)</f>
        <v>0</v>
      </c>
      <c r="AV51" s="319">
        <f>ROUND(AZ51*L26,2)</f>
        <v>0</v>
      </c>
      <c r="AW51" s="319">
        <f>ROUND(BA51*L27,2)</f>
        <v>0</v>
      </c>
      <c r="AX51" s="319">
        <f>ROUND(BB51*L26,2)</f>
        <v>0</v>
      </c>
      <c r="AY51" s="319">
        <f>ROUND(BC51*L27,2)</f>
        <v>0</v>
      </c>
      <c r="AZ51" s="319">
        <f>ROUND(SUM(AZ52:AZ76),2)</f>
        <v>0</v>
      </c>
      <c r="BA51" s="319">
        <f>ROUND(SUM(BA52:BA76),2)</f>
        <v>0</v>
      </c>
      <c r="BB51" s="319">
        <f>ROUND(SUM(BB52:BB76),2)</f>
        <v>0</v>
      </c>
      <c r="BC51" s="319">
        <f>ROUND(SUM(BC52:BC76),2)</f>
        <v>0</v>
      </c>
      <c r="BD51" s="76">
        <f>ROUND(SUM(BD52:BD76),2)</f>
        <v>0</v>
      </c>
      <c r="BS51" s="77" t="s">
        <v>73</v>
      </c>
      <c r="BT51" s="77" t="s">
        <v>74</v>
      </c>
      <c r="BU51" s="78" t="s">
        <v>75</v>
      </c>
      <c r="BV51" s="77" t="s">
        <v>76</v>
      </c>
      <c r="BW51" s="77" t="s">
        <v>7</v>
      </c>
      <c r="BX51" s="77" t="s">
        <v>77</v>
      </c>
      <c r="CL51" s="77" t="s">
        <v>21</v>
      </c>
    </row>
    <row r="52" spans="1:91" s="5" customFormat="1" ht="16.5" customHeight="1">
      <c r="A52" s="79" t="s">
        <v>78</v>
      </c>
      <c r="B52" s="80"/>
      <c r="C52" s="81"/>
      <c r="D52" s="266" t="s">
        <v>79</v>
      </c>
      <c r="E52" s="266"/>
      <c r="F52" s="266"/>
      <c r="G52" s="266"/>
      <c r="H52" s="266"/>
      <c r="I52" s="82"/>
      <c r="J52" s="266" t="s">
        <v>80</v>
      </c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2">
        <f>'01 - Proutěné iglů '!J27</f>
        <v>0</v>
      </c>
      <c r="AH52" s="263"/>
      <c r="AI52" s="263"/>
      <c r="AJ52" s="263"/>
      <c r="AK52" s="263"/>
      <c r="AL52" s="263"/>
      <c r="AM52" s="263"/>
      <c r="AN52" s="262">
        <f>SUM(AG52,AT52)</f>
        <v>0</v>
      </c>
      <c r="AO52" s="263"/>
      <c r="AP52" s="263"/>
      <c r="AQ52" s="83" t="s">
        <v>81</v>
      </c>
      <c r="AR52" s="84"/>
      <c r="AS52" s="85">
        <v>0</v>
      </c>
      <c r="AT52" s="321">
        <f>ROUND(SUM(AV52:AW52),2)</f>
        <v>0</v>
      </c>
      <c r="AU52" s="322">
        <f>'01 - Proutěné iglů '!P79</f>
        <v>0</v>
      </c>
      <c r="AV52" s="321">
        <f>'01 - Proutěné iglů '!J30</f>
        <v>0</v>
      </c>
      <c r="AW52" s="321">
        <f>'01 - Proutěné iglů '!J31</f>
        <v>0</v>
      </c>
      <c r="AX52" s="321">
        <f>'01 - Proutěné iglů '!J32</f>
        <v>0</v>
      </c>
      <c r="AY52" s="321">
        <f>'01 - Proutěné iglů '!J33</f>
        <v>0</v>
      </c>
      <c r="AZ52" s="321">
        <f>'01 - Proutěné iglů '!F30</f>
        <v>0</v>
      </c>
      <c r="BA52" s="321">
        <f>'01 - Proutěné iglů '!F31</f>
        <v>0</v>
      </c>
      <c r="BB52" s="321">
        <f>'01 - Proutěné iglů '!F32</f>
        <v>0</v>
      </c>
      <c r="BC52" s="321">
        <f>'01 - Proutěné iglů '!F33</f>
        <v>0</v>
      </c>
      <c r="BD52" s="86">
        <f>'01 - Proutěné iglů '!F34</f>
        <v>0</v>
      </c>
      <c r="BT52" s="87" t="s">
        <v>82</v>
      </c>
      <c r="BV52" s="87" t="s">
        <v>76</v>
      </c>
      <c r="BW52" s="87" t="s">
        <v>83</v>
      </c>
      <c r="BX52" s="87" t="s">
        <v>7</v>
      </c>
      <c r="CL52" s="87" t="s">
        <v>21</v>
      </c>
      <c r="CM52" s="87" t="s">
        <v>84</v>
      </c>
    </row>
    <row r="53" spans="1:91" s="5" customFormat="1" ht="16.5" customHeight="1">
      <c r="A53" s="79" t="s">
        <v>78</v>
      </c>
      <c r="B53" s="80"/>
      <c r="C53" s="81"/>
      <c r="D53" s="266" t="s">
        <v>85</v>
      </c>
      <c r="E53" s="266"/>
      <c r="F53" s="266"/>
      <c r="G53" s="266"/>
      <c r="H53" s="266"/>
      <c r="I53" s="82"/>
      <c r="J53" s="266" t="s">
        <v>86</v>
      </c>
      <c r="K53" s="266"/>
      <c r="L53" s="266"/>
      <c r="M53" s="266"/>
      <c r="N53" s="266"/>
      <c r="O53" s="266"/>
      <c r="P53" s="266"/>
      <c r="Q53" s="266"/>
      <c r="R53" s="266"/>
      <c r="S53" s="266"/>
      <c r="T53" s="266"/>
      <c r="U53" s="266"/>
      <c r="V53" s="266"/>
      <c r="W53" s="266"/>
      <c r="X53" s="266"/>
      <c r="Y53" s="266"/>
      <c r="Z53" s="266"/>
      <c r="AA53" s="266"/>
      <c r="AB53" s="266"/>
      <c r="AC53" s="266"/>
      <c r="AD53" s="266"/>
      <c r="AE53" s="266"/>
      <c r="AF53" s="266"/>
      <c r="AG53" s="262">
        <f>'02 - Hmatový chodník '!J27</f>
        <v>0</v>
      </c>
      <c r="AH53" s="263"/>
      <c r="AI53" s="263"/>
      <c r="AJ53" s="263"/>
      <c r="AK53" s="263"/>
      <c r="AL53" s="263"/>
      <c r="AM53" s="263"/>
      <c r="AN53" s="262">
        <f>SUM(AG53,AT53)</f>
        <v>0</v>
      </c>
      <c r="AO53" s="263"/>
      <c r="AP53" s="263"/>
      <c r="AQ53" s="83" t="s">
        <v>81</v>
      </c>
      <c r="AR53" s="84"/>
      <c r="AS53" s="85">
        <v>0</v>
      </c>
      <c r="AT53" s="321">
        <f>ROUND(SUM(AV53:AW53),2)</f>
        <v>0</v>
      </c>
      <c r="AU53" s="322">
        <f>'02 - Hmatový chodník '!P79</f>
        <v>0</v>
      </c>
      <c r="AV53" s="321">
        <f>'02 - Hmatový chodník '!J30</f>
        <v>0</v>
      </c>
      <c r="AW53" s="321">
        <f>'02 - Hmatový chodník '!J31</f>
        <v>0</v>
      </c>
      <c r="AX53" s="321">
        <f>'02 - Hmatový chodník '!J32</f>
        <v>0</v>
      </c>
      <c r="AY53" s="321">
        <f>'02 - Hmatový chodník '!J33</f>
        <v>0</v>
      </c>
      <c r="AZ53" s="321">
        <f>'02 - Hmatový chodník '!F30</f>
        <v>0</v>
      </c>
      <c r="BA53" s="321">
        <f>'02 - Hmatový chodník '!F31</f>
        <v>0</v>
      </c>
      <c r="BB53" s="321">
        <f>'02 - Hmatový chodník '!F32</f>
        <v>0</v>
      </c>
      <c r="BC53" s="321">
        <f>'02 - Hmatový chodník '!F33</f>
        <v>0</v>
      </c>
      <c r="BD53" s="86">
        <f>'02 - Hmatový chodník '!F34</f>
        <v>0</v>
      </c>
      <c r="BT53" s="87" t="s">
        <v>82</v>
      </c>
      <c r="BV53" s="87" t="s">
        <v>76</v>
      </c>
      <c r="BW53" s="87" t="s">
        <v>87</v>
      </c>
      <c r="BX53" s="87" t="s">
        <v>7</v>
      </c>
      <c r="CL53" s="87" t="s">
        <v>21</v>
      </c>
      <c r="CM53" s="87" t="s">
        <v>84</v>
      </c>
    </row>
    <row r="54" spans="1:91" s="5" customFormat="1" ht="16.5" customHeight="1">
      <c r="A54" s="79" t="s">
        <v>78</v>
      </c>
      <c r="B54" s="80"/>
      <c r="C54" s="81"/>
      <c r="D54" s="266" t="s">
        <v>88</v>
      </c>
      <c r="E54" s="266"/>
      <c r="F54" s="266"/>
      <c r="G54" s="266"/>
      <c r="H54" s="266"/>
      <c r="I54" s="82"/>
      <c r="J54" s="266" t="s">
        <v>89</v>
      </c>
      <c r="K54" s="266"/>
      <c r="L54" s="266"/>
      <c r="M54" s="266"/>
      <c r="N54" s="266"/>
      <c r="O54" s="266"/>
      <c r="P54" s="266"/>
      <c r="Q54" s="266"/>
      <c r="R54" s="266"/>
      <c r="S54" s="266"/>
      <c r="T54" s="266"/>
      <c r="U54" s="266"/>
      <c r="V54" s="266"/>
      <c r="W54" s="266"/>
      <c r="X54" s="266"/>
      <c r="Y54" s="266"/>
      <c r="Z54" s="266"/>
      <c r="AA54" s="266"/>
      <c r="AB54" s="266"/>
      <c r="AC54" s="266"/>
      <c r="AD54" s="266"/>
      <c r="AE54" s="266"/>
      <c r="AF54" s="266"/>
      <c r="AG54" s="262">
        <f>'03 - Hmyzí domeček - hotel '!J27</f>
        <v>0</v>
      </c>
      <c r="AH54" s="263"/>
      <c r="AI54" s="263"/>
      <c r="AJ54" s="263"/>
      <c r="AK54" s="263"/>
      <c r="AL54" s="263"/>
      <c r="AM54" s="263"/>
      <c r="AN54" s="262">
        <f>SUM(AG54,AT54)</f>
        <v>0</v>
      </c>
      <c r="AO54" s="263"/>
      <c r="AP54" s="263"/>
      <c r="AQ54" s="83" t="s">
        <v>81</v>
      </c>
      <c r="AR54" s="84"/>
      <c r="AS54" s="85">
        <v>0</v>
      </c>
      <c r="AT54" s="321">
        <f>ROUND(SUM(AV54:AW54),2)</f>
        <v>0</v>
      </c>
      <c r="AU54" s="322">
        <f>'03 - Hmyzí domeček - hotel '!P79</f>
        <v>0</v>
      </c>
      <c r="AV54" s="321">
        <f>'03 - Hmyzí domeček - hotel '!J30</f>
        <v>0</v>
      </c>
      <c r="AW54" s="321">
        <f>'03 - Hmyzí domeček - hotel '!J31</f>
        <v>0</v>
      </c>
      <c r="AX54" s="321">
        <f>'03 - Hmyzí domeček - hotel '!J32</f>
        <v>0</v>
      </c>
      <c r="AY54" s="321">
        <f>'03 - Hmyzí domeček - hotel '!J33</f>
        <v>0</v>
      </c>
      <c r="AZ54" s="321">
        <f>'03 - Hmyzí domeček - hotel '!F30</f>
        <v>0</v>
      </c>
      <c r="BA54" s="321">
        <f>'03 - Hmyzí domeček - hotel '!F31</f>
        <v>0</v>
      </c>
      <c r="BB54" s="321">
        <f>'03 - Hmyzí domeček - hotel '!F32</f>
        <v>0</v>
      </c>
      <c r="BC54" s="321">
        <f>'03 - Hmyzí domeček - hotel '!F33</f>
        <v>0</v>
      </c>
      <c r="BD54" s="86">
        <f>'03 - Hmyzí domeček - hotel '!F34</f>
        <v>0</v>
      </c>
      <c r="BT54" s="87" t="s">
        <v>82</v>
      </c>
      <c r="BV54" s="87" t="s">
        <v>76</v>
      </c>
      <c r="BW54" s="87" t="s">
        <v>90</v>
      </c>
      <c r="BX54" s="87" t="s">
        <v>7</v>
      </c>
      <c r="CL54" s="87" t="s">
        <v>21</v>
      </c>
      <c r="CM54" s="87" t="s">
        <v>84</v>
      </c>
    </row>
    <row r="55" spans="1:91" s="5" customFormat="1" ht="16.5" customHeight="1">
      <c r="A55" s="79" t="s">
        <v>78</v>
      </c>
      <c r="B55" s="80"/>
      <c r="C55" s="81"/>
      <c r="D55" s="266" t="s">
        <v>91</v>
      </c>
      <c r="E55" s="266"/>
      <c r="F55" s="266"/>
      <c r="G55" s="266"/>
      <c r="H55" s="266"/>
      <c r="I55" s="82"/>
      <c r="J55" s="266" t="s">
        <v>92</v>
      </c>
      <c r="K55" s="266"/>
      <c r="L55" s="266"/>
      <c r="M55" s="266"/>
      <c r="N55" s="266"/>
      <c r="O55" s="266"/>
      <c r="P55" s="266"/>
      <c r="Q55" s="266"/>
      <c r="R55" s="266"/>
      <c r="S55" s="266"/>
      <c r="T55" s="266"/>
      <c r="U55" s="266"/>
      <c r="V55" s="266"/>
      <c r="W55" s="266"/>
      <c r="X55" s="266"/>
      <c r="Y55" s="266"/>
      <c r="Z55" s="266"/>
      <c r="AA55" s="266"/>
      <c r="AB55" s="266"/>
      <c r="AC55" s="266"/>
      <c r="AD55" s="266"/>
      <c r="AE55" s="266"/>
      <c r="AF55" s="266"/>
      <c r="AG55" s="262">
        <f>'04 - Dendrofon '!J27</f>
        <v>0</v>
      </c>
      <c r="AH55" s="263"/>
      <c r="AI55" s="263"/>
      <c r="AJ55" s="263"/>
      <c r="AK55" s="263"/>
      <c r="AL55" s="263"/>
      <c r="AM55" s="263"/>
      <c r="AN55" s="262">
        <f>SUM(AG55,AT55)</f>
        <v>0</v>
      </c>
      <c r="AO55" s="263"/>
      <c r="AP55" s="263"/>
      <c r="AQ55" s="83" t="s">
        <v>81</v>
      </c>
      <c r="AR55" s="84"/>
      <c r="AS55" s="85">
        <v>0</v>
      </c>
      <c r="AT55" s="321">
        <f>ROUND(SUM(AV55:AW55),2)</f>
        <v>0</v>
      </c>
      <c r="AU55" s="322">
        <f>'04 - Dendrofon '!P79</f>
        <v>0</v>
      </c>
      <c r="AV55" s="321">
        <f>'04 - Dendrofon '!J30</f>
        <v>0</v>
      </c>
      <c r="AW55" s="321">
        <f>'04 - Dendrofon '!J31</f>
        <v>0</v>
      </c>
      <c r="AX55" s="321">
        <f>'04 - Dendrofon '!J32</f>
        <v>0</v>
      </c>
      <c r="AY55" s="321">
        <f>'04 - Dendrofon '!J33</f>
        <v>0</v>
      </c>
      <c r="AZ55" s="321">
        <f>'04 - Dendrofon '!F30</f>
        <v>0</v>
      </c>
      <c r="BA55" s="321">
        <f>'04 - Dendrofon '!F31</f>
        <v>0</v>
      </c>
      <c r="BB55" s="321">
        <f>'04 - Dendrofon '!F32</f>
        <v>0</v>
      </c>
      <c r="BC55" s="321">
        <f>'04 - Dendrofon '!F33</f>
        <v>0</v>
      </c>
      <c r="BD55" s="86">
        <f>'04 - Dendrofon '!F34</f>
        <v>0</v>
      </c>
      <c r="BT55" s="87" t="s">
        <v>82</v>
      </c>
      <c r="BV55" s="87" t="s">
        <v>76</v>
      </c>
      <c r="BW55" s="87" t="s">
        <v>93</v>
      </c>
      <c r="BX55" s="87" t="s">
        <v>7</v>
      </c>
      <c r="CL55" s="87" t="s">
        <v>21</v>
      </c>
      <c r="CM55" s="87" t="s">
        <v>84</v>
      </c>
    </row>
    <row r="56" spans="1:91" s="5" customFormat="1" ht="16.5" customHeight="1">
      <c r="A56" s="79" t="s">
        <v>78</v>
      </c>
      <c r="B56" s="80"/>
      <c r="C56" s="81"/>
      <c r="D56" s="266" t="s">
        <v>94</v>
      </c>
      <c r="E56" s="266"/>
      <c r="F56" s="266"/>
      <c r="G56" s="266"/>
      <c r="H56" s="266"/>
      <c r="I56" s="82"/>
      <c r="J56" s="266" t="s">
        <v>95</v>
      </c>
      <c r="K56" s="266"/>
      <c r="L56" s="266"/>
      <c r="M56" s="266"/>
      <c r="N56" s="266"/>
      <c r="O56" s="266"/>
      <c r="P56" s="266"/>
      <c r="Q56" s="266"/>
      <c r="R56" s="266"/>
      <c r="S56" s="266"/>
      <c r="T56" s="266"/>
      <c r="U56" s="266"/>
      <c r="V56" s="266"/>
      <c r="W56" s="266"/>
      <c r="X56" s="266"/>
      <c r="Y56" s="266"/>
      <c r="Z56" s="266"/>
      <c r="AA56" s="266"/>
      <c r="AB56" s="266"/>
      <c r="AC56" s="266"/>
      <c r="AD56" s="266"/>
      <c r="AE56" s="266"/>
      <c r="AF56" s="266"/>
      <c r="AG56" s="262">
        <f>'05 - Balanční kladina Z'!J27</f>
        <v>0</v>
      </c>
      <c r="AH56" s="263"/>
      <c r="AI56" s="263"/>
      <c r="AJ56" s="263"/>
      <c r="AK56" s="263"/>
      <c r="AL56" s="263"/>
      <c r="AM56" s="263"/>
      <c r="AN56" s="262">
        <f>SUM(AG56,AT56)</f>
        <v>0</v>
      </c>
      <c r="AO56" s="263"/>
      <c r="AP56" s="263"/>
      <c r="AQ56" s="83" t="s">
        <v>81</v>
      </c>
      <c r="AR56" s="84"/>
      <c r="AS56" s="85">
        <v>0</v>
      </c>
      <c r="AT56" s="321">
        <f>ROUND(SUM(AV56:AW56),2)</f>
        <v>0</v>
      </c>
      <c r="AU56" s="322">
        <f>'05 - Balanční kladina Z'!P79</f>
        <v>0</v>
      </c>
      <c r="AV56" s="321">
        <f>'05 - Balanční kladina Z'!J30</f>
        <v>0</v>
      </c>
      <c r="AW56" s="321">
        <f>'05 - Balanční kladina Z'!J31</f>
        <v>0</v>
      </c>
      <c r="AX56" s="321">
        <f>'05 - Balanční kladina Z'!J32</f>
        <v>0</v>
      </c>
      <c r="AY56" s="321">
        <f>'05 - Balanční kladina Z'!J33</f>
        <v>0</v>
      </c>
      <c r="AZ56" s="321">
        <f>'05 - Balanční kladina Z'!F30</f>
        <v>0</v>
      </c>
      <c r="BA56" s="321">
        <f>'05 - Balanční kladina Z'!F31</f>
        <v>0</v>
      </c>
      <c r="BB56" s="321">
        <f>'05 - Balanční kladina Z'!F32</f>
        <v>0</v>
      </c>
      <c r="BC56" s="321">
        <f>'05 - Balanční kladina Z'!F33</f>
        <v>0</v>
      </c>
      <c r="BD56" s="86">
        <f>'05 - Balanční kladina Z'!F34</f>
        <v>0</v>
      </c>
      <c r="BT56" s="87" t="s">
        <v>82</v>
      </c>
      <c r="BV56" s="87" t="s">
        <v>76</v>
      </c>
      <c r="BW56" s="87" t="s">
        <v>96</v>
      </c>
      <c r="BX56" s="87" t="s">
        <v>7</v>
      </c>
      <c r="CL56" s="87" t="s">
        <v>21</v>
      </c>
      <c r="CM56" s="87" t="s">
        <v>84</v>
      </c>
    </row>
    <row r="57" spans="1:91" s="5" customFormat="1" ht="16.5" customHeight="1">
      <c r="A57" s="79" t="s">
        <v>78</v>
      </c>
      <c r="B57" s="80"/>
      <c r="C57" s="81"/>
      <c r="D57" s="266" t="s">
        <v>97</v>
      </c>
      <c r="E57" s="266"/>
      <c r="F57" s="266"/>
      <c r="G57" s="266"/>
      <c r="H57" s="266"/>
      <c r="I57" s="82"/>
      <c r="J57" s="266" t="s">
        <v>98</v>
      </c>
      <c r="K57" s="266"/>
      <c r="L57" s="266"/>
      <c r="M57" s="266"/>
      <c r="N57" s="266"/>
      <c r="O57" s="266"/>
      <c r="P57" s="266"/>
      <c r="Q57" s="266"/>
      <c r="R57" s="266"/>
      <c r="S57" s="266"/>
      <c r="T57" s="266"/>
      <c r="U57" s="266"/>
      <c r="V57" s="266"/>
      <c r="W57" s="266"/>
      <c r="X57" s="266"/>
      <c r="Y57" s="266"/>
      <c r="Z57" s="266"/>
      <c r="AA57" s="266"/>
      <c r="AB57" s="266"/>
      <c r="AC57" s="266"/>
      <c r="AD57" s="266"/>
      <c r="AE57" s="266"/>
      <c r="AF57" s="266"/>
      <c r="AG57" s="262">
        <f>'06 - Balanční prvek had'!J27</f>
        <v>0</v>
      </c>
      <c r="AH57" s="263"/>
      <c r="AI57" s="263"/>
      <c r="AJ57" s="263"/>
      <c r="AK57" s="263"/>
      <c r="AL57" s="263"/>
      <c r="AM57" s="263"/>
      <c r="AN57" s="262">
        <f>SUM(AG57,AT57)</f>
        <v>0</v>
      </c>
      <c r="AO57" s="263"/>
      <c r="AP57" s="263"/>
      <c r="AQ57" s="83" t="s">
        <v>81</v>
      </c>
      <c r="AR57" s="84"/>
      <c r="AS57" s="85">
        <v>0</v>
      </c>
      <c r="AT57" s="321">
        <f>ROUND(SUM(AV57:AW57),2)</f>
        <v>0</v>
      </c>
      <c r="AU57" s="322">
        <f>'06 - Balanční prvek had'!P78</f>
        <v>0</v>
      </c>
      <c r="AV57" s="321">
        <f>'06 - Balanční prvek had'!J30</f>
        <v>0</v>
      </c>
      <c r="AW57" s="321">
        <f>'06 - Balanční prvek had'!J31</f>
        <v>0</v>
      </c>
      <c r="AX57" s="321">
        <f>'06 - Balanční prvek had'!J32</f>
        <v>0</v>
      </c>
      <c r="AY57" s="321">
        <f>'06 - Balanční prvek had'!J33</f>
        <v>0</v>
      </c>
      <c r="AZ57" s="321">
        <f>'06 - Balanční prvek had'!F30</f>
        <v>0</v>
      </c>
      <c r="BA57" s="321">
        <f>'06 - Balanční prvek had'!F31</f>
        <v>0</v>
      </c>
      <c r="BB57" s="321">
        <f>'06 - Balanční prvek had'!F32</f>
        <v>0</v>
      </c>
      <c r="BC57" s="321">
        <f>'06 - Balanční prvek had'!F33</f>
        <v>0</v>
      </c>
      <c r="BD57" s="86">
        <f>'06 - Balanční prvek had'!F34</f>
        <v>0</v>
      </c>
      <c r="BT57" s="87" t="s">
        <v>82</v>
      </c>
      <c r="BV57" s="87" t="s">
        <v>76</v>
      </c>
      <c r="BW57" s="87" t="s">
        <v>99</v>
      </c>
      <c r="BX57" s="87" t="s">
        <v>7</v>
      </c>
      <c r="CL57" s="87" t="s">
        <v>21</v>
      </c>
      <c r="CM57" s="87" t="s">
        <v>84</v>
      </c>
    </row>
    <row r="58" spans="1:91" s="5" customFormat="1" ht="16.5" customHeight="1">
      <c r="A58" s="79" t="s">
        <v>78</v>
      </c>
      <c r="B58" s="80"/>
      <c r="C58" s="81"/>
      <c r="D58" s="266" t="s">
        <v>100</v>
      </c>
      <c r="E58" s="266"/>
      <c r="F58" s="266"/>
      <c r="G58" s="266"/>
      <c r="H58" s="266"/>
      <c r="I58" s="82"/>
      <c r="J58" s="266" t="s">
        <v>101</v>
      </c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6"/>
      <c r="AB58" s="266"/>
      <c r="AC58" s="266"/>
      <c r="AD58" s="266"/>
      <c r="AE58" s="266"/>
      <c r="AF58" s="266"/>
      <c r="AG58" s="262">
        <f>'07 - Špalky z akátu'!J27</f>
        <v>0</v>
      </c>
      <c r="AH58" s="263"/>
      <c r="AI58" s="263"/>
      <c r="AJ58" s="263"/>
      <c r="AK58" s="263"/>
      <c r="AL58" s="263"/>
      <c r="AM58" s="263"/>
      <c r="AN58" s="262">
        <f>SUM(AG58,AT58)</f>
        <v>0</v>
      </c>
      <c r="AO58" s="263"/>
      <c r="AP58" s="263"/>
      <c r="AQ58" s="83" t="s">
        <v>81</v>
      </c>
      <c r="AR58" s="84"/>
      <c r="AS58" s="85">
        <v>0</v>
      </c>
      <c r="AT58" s="321">
        <f>ROUND(SUM(AV58:AW58),2)</f>
        <v>0</v>
      </c>
      <c r="AU58" s="322">
        <f>'07 - Špalky z akátu'!P78</f>
        <v>0</v>
      </c>
      <c r="AV58" s="321">
        <f>'07 - Špalky z akátu'!J30</f>
        <v>0</v>
      </c>
      <c r="AW58" s="321">
        <f>'07 - Špalky z akátu'!J31</f>
        <v>0</v>
      </c>
      <c r="AX58" s="321">
        <f>'07 - Špalky z akátu'!J32</f>
        <v>0</v>
      </c>
      <c r="AY58" s="321">
        <f>'07 - Špalky z akátu'!J33</f>
        <v>0</v>
      </c>
      <c r="AZ58" s="321">
        <f>'07 - Špalky z akátu'!F30</f>
        <v>0</v>
      </c>
      <c r="BA58" s="321">
        <f>'07 - Špalky z akátu'!F31</f>
        <v>0</v>
      </c>
      <c r="BB58" s="321">
        <f>'07 - Špalky z akátu'!F32</f>
        <v>0</v>
      </c>
      <c r="BC58" s="321">
        <f>'07 - Špalky z akátu'!F33</f>
        <v>0</v>
      </c>
      <c r="BD58" s="86">
        <f>'07 - Špalky z akátu'!F34</f>
        <v>0</v>
      </c>
      <c r="BT58" s="87" t="s">
        <v>82</v>
      </c>
      <c r="BV58" s="87" t="s">
        <v>76</v>
      </c>
      <c r="BW58" s="87" t="s">
        <v>102</v>
      </c>
      <c r="BX58" s="87" t="s">
        <v>7</v>
      </c>
      <c r="CL58" s="87" t="s">
        <v>21</v>
      </c>
      <c r="CM58" s="87" t="s">
        <v>84</v>
      </c>
    </row>
    <row r="59" spans="1:91" s="5" customFormat="1" ht="16.5" customHeight="1">
      <c r="A59" s="79" t="s">
        <v>78</v>
      </c>
      <c r="B59" s="80"/>
      <c r="C59" s="81"/>
      <c r="D59" s="266" t="s">
        <v>103</v>
      </c>
      <c r="E59" s="266"/>
      <c r="F59" s="266"/>
      <c r="G59" s="266"/>
      <c r="H59" s="266"/>
      <c r="I59" s="82"/>
      <c r="J59" s="266" t="s">
        <v>104</v>
      </c>
      <c r="K59" s="266"/>
      <c r="L59" s="266"/>
      <c r="M59" s="266"/>
      <c r="N59" s="266"/>
      <c r="O59" s="266"/>
      <c r="P59" s="266"/>
      <c r="Q59" s="266"/>
      <c r="R59" s="266"/>
      <c r="S59" s="266"/>
      <c r="T59" s="266"/>
      <c r="U59" s="266"/>
      <c r="V59" s="266"/>
      <c r="W59" s="266"/>
      <c r="X59" s="266"/>
      <c r="Y59" s="266"/>
      <c r="Z59" s="266"/>
      <c r="AA59" s="266"/>
      <c r="AB59" s="266"/>
      <c r="AC59" s="266"/>
      <c r="AD59" s="266"/>
      <c r="AE59" s="266"/>
      <c r="AF59" s="266"/>
      <c r="AG59" s="262">
        <f>'08 - Balanční kůly'!J27</f>
        <v>0</v>
      </c>
      <c r="AH59" s="263"/>
      <c r="AI59" s="263"/>
      <c r="AJ59" s="263"/>
      <c r="AK59" s="263"/>
      <c r="AL59" s="263"/>
      <c r="AM59" s="263"/>
      <c r="AN59" s="262">
        <f>SUM(AG59,AT59)</f>
        <v>0</v>
      </c>
      <c r="AO59" s="263"/>
      <c r="AP59" s="263"/>
      <c r="AQ59" s="83" t="s">
        <v>81</v>
      </c>
      <c r="AR59" s="84"/>
      <c r="AS59" s="85">
        <v>0</v>
      </c>
      <c r="AT59" s="321">
        <f>ROUND(SUM(AV59:AW59),2)</f>
        <v>0</v>
      </c>
      <c r="AU59" s="322">
        <f>'08 - Balanční kůly'!P79</f>
        <v>0</v>
      </c>
      <c r="AV59" s="321">
        <f>'08 - Balanční kůly'!J30</f>
        <v>0</v>
      </c>
      <c r="AW59" s="321">
        <f>'08 - Balanční kůly'!J31</f>
        <v>0</v>
      </c>
      <c r="AX59" s="321">
        <f>'08 - Balanční kůly'!J32</f>
        <v>0</v>
      </c>
      <c r="AY59" s="321">
        <f>'08 - Balanční kůly'!J33</f>
        <v>0</v>
      </c>
      <c r="AZ59" s="321">
        <f>'08 - Balanční kůly'!F30</f>
        <v>0</v>
      </c>
      <c r="BA59" s="321">
        <f>'08 - Balanční kůly'!F31</f>
        <v>0</v>
      </c>
      <c r="BB59" s="321">
        <f>'08 - Balanční kůly'!F32</f>
        <v>0</v>
      </c>
      <c r="BC59" s="321">
        <f>'08 - Balanční kůly'!F33</f>
        <v>0</v>
      </c>
      <c r="BD59" s="86">
        <f>'08 - Balanční kůly'!F34</f>
        <v>0</v>
      </c>
      <c r="BT59" s="87" t="s">
        <v>82</v>
      </c>
      <c r="BV59" s="87" t="s">
        <v>76</v>
      </c>
      <c r="BW59" s="87" t="s">
        <v>105</v>
      </c>
      <c r="BX59" s="87" t="s">
        <v>7</v>
      </c>
      <c r="CL59" s="87" t="s">
        <v>21</v>
      </c>
      <c r="CM59" s="87" t="s">
        <v>84</v>
      </c>
    </row>
    <row r="60" spans="1:91" s="5" customFormat="1" ht="16.5" customHeight="1">
      <c r="A60" s="79" t="s">
        <v>78</v>
      </c>
      <c r="B60" s="80"/>
      <c r="C60" s="81"/>
      <c r="D60" s="266" t="s">
        <v>106</v>
      </c>
      <c r="E60" s="266"/>
      <c r="F60" s="266"/>
      <c r="G60" s="266"/>
      <c r="H60" s="266"/>
      <c r="I60" s="82"/>
      <c r="J60" s="266" t="s">
        <v>107</v>
      </c>
      <c r="K60" s="266"/>
      <c r="L60" s="266"/>
      <c r="M60" s="266"/>
      <c r="N60" s="266"/>
      <c r="O60" s="266"/>
      <c r="P60" s="266"/>
      <c r="Q60" s="266"/>
      <c r="R60" s="266"/>
      <c r="S60" s="266"/>
      <c r="T60" s="266"/>
      <c r="U60" s="266"/>
      <c r="V60" s="266"/>
      <c r="W60" s="266"/>
      <c r="X60" s="266"/>
      <c r="Y60" s="266"/>
      <c r="Z60" s="266"/>
      <c r="AA60" s="266"/>
      <c r="AB60" s="266"/>
      <c r="AC60" s="266"/>
      <c r="AD60" s="266"/>
      <c r="AE60" s="266"/>
      <c r="AF60" s="266"/>
      <c r="AG60" s="262">
        <f>'09 - Balanční stezka'!J27</f>
        <v>0</v>
      </c>
      <c r="AH60" s="263"/>
      <c r="AI60" s="263"/>
      <c r="AJ60" s="263"/>
      <c r="AK60" s="263"/>
      <c r="AL60" s="263"/>
      <c r="AM60" s="263"/>
      <c r="AN60" s="262">
        <f>SUM(AG60,AT60)</f>
        <v>0</v>
      </c>
      <c r="AO60" s="263"/>
      <c r="AP60" s="263"/>
      <c r="AQ60" s="83" t="s">
        <v>81</v>
      </c>
      <c r="AR60" s="84"/>
      <c r="AS60" s="85">
        <v>0</v>
      </c>
      <c r="AT60" s="321">
        <f>ROUND(SUM(AV60:AW60),2)</f>
        <v>0</v>
      </c>
      <c r="AU60" s="322">
        <f>'09 - Balanční stezka'!P79</f>
        <v>0</v>
      </c>
      <c r="AV60" s="321">
        <f>'09 - Balanční stezka'!J30</f>
        <v>0</v>
      </c>
      <c r="AW60" s="321">
        <f>'09 - Balanční stezka'!J31</f>
        <v>0</v>
      </c>
      <c r="AX60" s="321">
        <f>'09 - Balanční stezka'!J32</f>
        <v>0</v>
      </c>
      <c r="AY60" s="321">
        <f>'09 - Balanční stezka'!J33</f>
        <v>0</v>
      </c>
      <c r="AZ60" s="321">
        <f>'09 - Balanční stezka'!F30</f>
        <v>0</v>
      </c>
      <c r="BA60" s="321">
        <f>'09 - Balanční stezka'!F31</f>
        <v>0</v>
      </c>
      <c r="BB60" s="321">
        <f>'09 - Balanční stezka'!F32</f>
        <v>0</v>
      </c>
      <c r="BC60" s="321">
        <f>'09 - Balanční stezka'!F33</f>
        <v>0</v>
      </c>
      <c r="BD60" s="86">
        <f>'09 - Balanční stezka'!F34</f>
        <v>0</v>
      </c>
      <c r="BT60" s="87" t="s">
        <v>82</v>
      </c>
      <c r="BV60" s="87" t="s">
        <v>76</v>
      </c>
      <c r="BW60" s="87" t="s">
        <v>108</v>
      </c>
      <c r="BX60" s="87" t="s">
        <v>7</v>
      </c>
      <c r="CL60" s="87" t="s">
        <v>21</v>
      </c>
      <c r="CM60" s="87" t="s">
        <v>84</v>
      </c>
    </row>
    <row r="61" spans="1:91" s="5" customFormat="1" ht="16.5" customHeight="1">
      <c r="A61" s="79" t="s">
        <v>78</v>
      </c>
      <c r="B61" s="80"/>
      <c r="C61" s="81"/>
      <c r="D61" s="266" t="s">
        <v>109</v>
      </c>
      <c r="E61" s="266"/>
      <c r="F61" s="266"/>
      <c r="G61" s="266"/>
      <c r="H61" s="266"/>
      <c r="I61" s="82"/>
      <c r="J61" s="266" t="s">
        <v>110</v>
      </c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6"/>
      <c r="V61" s="266"/>
      <c r="W61" s="266"/>
      <c r="X61" s="266"/>
      <c r="Y61" s="266"/>
      <c r="Z61" s="266"/>
      <c r="AA61" s="266"/>
      <c r="AB61" s="266"/>
      <c r="AC61" s="266"/>
      <c r="AD61" s="266"/>
      <c r="AE61" s="266"/>
      <c r="AF61" s="266"/>
      <c r="AG61" s="262">
        <f>'10 - Observatoř kolem dubu'!J27</f>
        <v>0</v>
      </c>
      <c r="AH61" s="263"/>
      <c r="AI61" s="263"/>
      <c r="AJ61" s="263"/>
      <c r="AK61" s="263"/>
      <c r="AL61" s="263"/>
      <c r="AM61" s="263"/>
      <c r="AN61" s="262">
        <f>SUM(AG61,AT61)</f>
        <v>0</v>
      </c>
      <c r="AO61" s="263"/>
      <c r="AP61" s="263"/>
      <c r="AQ61" s="83" t="s">
        <v>81</v>
      </c>
      <c r="AR61" s="84"/>
      <c r="AS61" s="85">
        <v>0</v>
      </c>
      <c r="AT61" s="321">
        <f>ROUND(SUM(AV61:AW61),2)</f>
        <v>0</v>
      </c>
      <c r="AU61" s="322">
        <f>'10 - Observatoř kolem dubu'!P78</f>
        <v>0</v>
      </c>
      <c r="AV61" s="321">
        <f>'10 - Observatoř kolem dubu'!J30</f>
        <v>0</v>
      </c>
      <c r="AW61" s="321">
        <f>'10 - Observatoř kolem dubu'!J31</f>
        <v>0</v>
      </c>
      <c r="AX61" s="321">
        <f>'10 - Observatoř kolem dubu'!J32</f>
        <v>0</v>
      </c>
      <c r="AY61" s="321">
        <f>'10 - Observatoř kolem dubu'!J33</f>
        <v>0</v>
      </c>
      <c r="AZ61" s="321">
        <f>'10 - Observatoř kolem dubu'!F30</f>
        <v>0</v>
      </c>
      <c r="BA61" s="321">
        <f>'10 - Observatoř kolem dubu'!F31</f>
        <v>0</v>
      </c>
      <c r="BB61" s="321">
        <f>'10 - Observatoř kolem dubu'!F32</f>
        <v>0</v>
      </c>
      <c r="BC61" s="321">
        <f>'10 - Observatoř kolem dubu'!F33</f>
        <v>0</v>
      </c>
      <c r="BD61" s="86">
        <f>'10 - Observatoř kolem dubu'!F34</f>
        <v>0</v>
      </c>
      <c r="BT61" s="87" t="s">
        <v>82</v>
      </c>
      <c r="BV61" s="87" t="s">
        <v>76</v>
      </c>
      <c r="BW61" s="87" t="s">
        <v>111</v>
      </c>
      <c r="BX61" s="87" t="s">
        <v>7</v>
      </c>
      <c r="CL61" s="87" t="s">
        <v>21</v>
      </c>
      <c r="CM61" s="87" t="s">
        <v>84</v>
      </c>
    </row>
    <row r="62" spans="1:91" s="5" customFormat="1" ht="16.5" customHeight="1">
      <c r="A62" s="79" t="s">
        <v>78</v>
      </c>
      <c r="B62" s="80"/>
      <c r="C62" s="81"/>
      <c r="D62" s="266" t="s">
        <v>112</v>
      </c>
      <c r="E62" s="266"/>
      <c r="F62" s="266"/>
      <c r="G62" s="266"/>
      <c r="H62" s="266"/>
      <c r="I62" s="82"/>
      <c r="J62" s="266" t="s">
        <v>113</v>
      </c>
      <c r="K62" s="266"/>
      <c r="L62" s="266"/>
      <c r="M62" s="266"/>
      <c r="N62" s="266"/>
      <c r="O62" s="266"/>
      <c r="P62" s="266"/>
      <c r="Q62" s="266"/>
      <c r="R62" s="266"/>
      <c r="S62" s="266"/>
      <c r="T62" s="266"/>
      <c r="U62" s="266"/>
      <c r="V62" s="266"/>
      <c r="W62" s="266"/>
      <c r="X62" s="266"/>
      <c r="Y62" s="266"/>
      <c r="Z62" s="266"/>
      <c r="AA62" s="266"/>
      <c r="AB62" s="266"/>
      <c r="AC62" s="266"/>
      <c r="AD62" s="266"/>
      <c r="AE62" s="266"/>
      <c r="AF62" s="266"/>
      <c r="AG62" s="262">
        <f>'11 - Zpevněné kmeny stromů'!J27</f>
        <v>0</v>
      </c>
      <c r="AH62" s="263"/>
      <c r="AI62" s="263"/>
      <c r="AJ62" s="263"/>
      <c r="AK62" s="263"/>
      <c r="AL62" s="263"/>
      <c r="AM62" s="263"/>
      <c r="AN62" s="262">
        <f>SUM(AG62,AT62)</f>
        <v>0</v>
      </c>
      <c r="AO62" s="263"/>
      <c r="AP62" s="263"/>
      <c r="AQ62" s="83" t="s">
        <v>81</v>
      </c>
      <c r="AR62" s="84"/>
      <c r="AS62" s="85">
        <v>0</v>
      </c>
      <c r="AT62" s="321">
        <f>ROUND(SUM(AV62:AW62),2)</f>
        <v>0</v>
      </c>
      <c r="AU62" s="322">
        <f>'11 - Zpevněné kmeny stromů'!P79</f>
        <v>0</v>
      </c>
      <c r="AV62" s="321">
        <f>'11 - Zpevněné kmeny stromů'!J30</f>
        <v>0</v>
      </c>
      <c r="AW62" s="321">
        <f>'11 - Zpevněné kmeny stromů'!J31</f>
        <v>0</v>
      </c>
      <c r="AX62" s="321">
        <f>'11 - Zpevněné kmeny stromů'!J32</f>
        <v>0</v>
      </c>
      <c r="AY62" s="321">
        <f>'11 - Zpevněné kmeny stromů'!J33</f>
        <v>0</v>
      </c>
      <c r="AZ62" s="321">
        <f>'11 - Zpevněné kmeny stromů'!F30</f>
        <v>0</v>
      </c>
      <c r="BA62" s="321">
        <f>'11 - Zpevněné kmeny stromů'!F31</f>
        <v>0</v>
      </c>
      <c r="BB62" s="321">
        <f>'11 - Zpevněné kmeny stromů'!F32</f>
        <v>0</v>
      </c>
      <c r="BC62" s="321">
        <f>'11 - Zpevněné kmeny stromů'!F33</f>
        <v>0</v>
      </c>
      <c r="BD62" s="86">
        <f>'11 - Zpevněné kmeny stromů'!F34</f>
        <v>0</v>
      </c>
      <c r="BT62" s="87" t="s">
        <v>82</v>
      </c>
      <c r="BV62" s="87" t="s">
        <v>76</v>
      </c>
      <c r="BW62" s="87" t="s">
        <v>114</v>
      </c>
      <c r="BX62" s="87" t="s">
        <v>7</v>
      </c>
      <c r="CL62" s="87" t="s">
        <v>21</v>
      </c>
      <c r="CM62" s="87" t="s">
        <v>84</v>
      </c>
    </row>
    <row r="63" spans="1:91" s="5" customFormat="1" ht="16.5" customHeight="1">
      <c r="A63" s="79" t="s">
        <v>78</v>
      </c>
      <c r="B63" s="80"/>
      <c r="C63" s="81"/>
      <c r="D63" s="266" t="s">
        <v>115</v>
      </c>
      <c r="E63" s="266"/>
      <c r="F63" s="266"/>
      <c r="G63" s="266"/>
      <c r="H63" s="266"/>
      <c r="I63" s="82"/>
      <c r="J63" s="266" t="s">
        <v>116</v>
      </c>
      <c r="K63" s="266"/>
      <c r="L63" s="266"/>
      <c r="M63" s="266"/>
      <c r="N63" s="266"/>
      <c r="O63" s="266"/>
      <c r="P63" s="266"/>
      <c r="Q63" s="266"/>
      <c r="R63" s="266"/>
      <c r="S63" s="266"/>
      <c r="T63" s="266"/>
      <c r="U63" s="266"/>
      <c r="V63" s="266"/>
      <c r="W63" s="266"/>
      <c r="X63" s="266"/>
      <c r="Y63" s="266"/>
      <c r="Z63" s="266"/>
      <c r="AA63" s="266"/>
      <c r="AB63" s="266"/>
      <c r="AC63" s="266"/>
      <c r="AD63" s="266"/>
      <c r="AE63" s="266"/>
      <c r="AF63" s="266"/>
      <c r="AG63" s="262">
        <f>'12 - Kopec s tunelem'!J27</f>
        <v>0</v>
      </c>
      <c r="AH63" s="263"/>
      <c r="AI63" s="263"/>
      <c r="AJ63" s="263"/>
      <c r="AK63" s="263"/>
      <c r="AL63" s="263"/>
      <c r="AM63" s="263"/>
      <c r="AN63" s="262">
        <f>SUM(AG63,AT63)</f>
        <v>0</v>
      </c>
      <c r="AO63" s="263"/>
      <c r="AP63" s="263"/>
      <c r="AQ63" s="83" t="s">
        <v>81</v>
      </c>
      <c r="AR63" s="84"/>
      <c r="AS63" s="85">
        <v>0</v>
      </c>
      <c r="AT63" s="321">
        <f>ROUND(SUM(AV63:AW63),2)</f>
        <v>0</v>
      </c>
      <c r="AU63" s="322">
        <f>'12 - Kopec s tunelem'!P80</f>
        <v>0</v>
      </c>
      <c r="AV63" s="321">
        <f>'12 - Kopec s tunelem'!J30</f>
        <v>0</v>
      </c>
      <c r="AW63" s="321">
        <f>'12 - Kopec s tunelem'!J31</f>
        <v>0</v>
      </c>
      <c r="AX63" s="321">
        <f>'12 - Kopec s tunelem'!J32</f>
        <v>0</v>
      </c>
      <c r="AY63" s="321">
        <f>'12 - Kopec s tunelem'!J33</f>
        <v>0</v>
      </c>
      <c r="AZ63" s="321">
        <f>'12 - Kopec s tunelem'!F30</f>
        <v>0</v>
      </c>
      <c r="BA63" s="321">
        <f>'12 - Kopec s tunelem'!F31</f>
        <v>0</v>
      </c>
      <c r="BB63" s="321">
        <f>'12 - Kopec s tunelem'!F32</f>
        <v>0</v>
      </c>
      <c r="BC63" s="321">
        <f>'12 - Kopec s tunelem'!F33</f>
        <v>0</v>
      </c>
      <c r="BD63" s="86">
        <f>'12 - Kopec s tunelem'!F34</f>
        <v>0</v>
      </c>
      <c r="BT63" s="87" t="s">
        <v>82</v>
      </c>
      <c r="BV63" s="87" t="s">
        <v>76</v>
      </c>
      <c r="BW63" s="87" t="s">
        <v>117</v>
      </c>
      <c r="BX63" s="87" t="s">
        <v>7</v>
      </c>
      <c r="CL63" s="87" t="s">
        <v>21</v>
      </c>
      <c r="CM63" s="87" t="s">
        <v>84</v>
      </c>
    </row>
    <row r="64" spans="1:91" s="5" customFormat="1" ht="16.5" customHeight="1">
      <c r="A64" s="79" t="s">
        <v>78</v>
      </c>
      <c r="B64" s="80"/>
      <c r="C64" s="81"/>
      <c r="D64" s="266" t="s">
        <v>118</v>
      </c>
      <c r="E64" s="266"/>
      <c r="F64" s="266"/>
      <c r="G64" s="266"/>
      <c r="H64" s="266"/>
      <c r="I64" s="82"/>
      <c r="J64" s="266" t="s">
        <v>119</v>
      </c>
      <c r="K64" s="266"/>
      <c r="L64" s="266"/>
      <c r="M64" s="266"/>
      <c r="N64" s="266"/>
      <c r="O64" s="266"/>
      <c r="P64" s="266"/>
      <c r="Q64" s="266"/>
      <c r="R64" s="266"/>
      <c r="S64" s="266"/>
      <c r="T64" s="266"/>
      <c r="U64" s="266"/>
      <c r="V64" s="266"/>
      <c r="W64" s="266"/>
      <c r="X64" s="266"/>
      <c r="Y64" s="266"/>
      <c r="Z64" s="266"/>
      <c r="AA64" s="266"/>
      <c r="AB64" s="266"/>
      <c r="AC64" s="266"/>
      <c r="AD64" s="266"/>
      <c r="AE64" s="266"/>
      <c r="AF64" s="266"/>
      <c r="AG64" s="262">
        <f>'13 - Dílnička '!J27</f>
        <v>0</v>
      </c>
      <c r="AH64" s="263"/>
      <c r="AI64" s="263"/>
      <c r="AJ64" s="263"/>
      <c r="AK64" s="263"/>
      <c r="AL64" s="263"/>
      <c r="AM64" s="263"/>
      <c r="AN64" s="262">
        <f>SUM(AG64,AT64)</f>
        <v>0</v>
      </c>
      <c r="AO64" s="263"/>
      <c r="AP64" s="263"/>
      <c r="AQ64" s="83" t="s">
        <v>81</v>
      </c>
      <c r="AR64" s="84"/>
      <c r="AS64" s="85">
        <v>0</v>
      </c>
      <c r="AT64" s="321">
        <f>ROUND(SUM(AV64:AW64),2)</f>
        <v>0</v>
      </c>
      <c r="AU64" s="322">
        <f>'13 - Dílnička '!P79</f>
        <v>0</v>
      </c>
      <c r="AV64" s="321">
        <f>'13 - Dílnička '!J30</f>
        <v>0</v>
      </c>
      <c r="AW64" s="321">
        <f>'13 - Dílnička '!J31</f>
        <v>0</v>
      </c>
      <c r="AX64" s="321">
        <f>'13 - Dílnička '!J32</f>
        <v>0</v>
      </c>
      <c r="AY64" s="321">
        <f>'13 - Dílnička '!J33</f>
        <v>0</v>
      </c>
      <c r="AZ64" s="321">
        <f>'13 - Dílnička '!F30</f>
        <v>0</v>
      </c>
      <c r="BA64" s="321">
        <f>'13 - Dílnička '!F31</f>
        <v>0</v>
      </c>
      <c r="BB64" s="321">
        <f>'13 - Dílnička '!F32</f>
        <v>0</v>
      </c>
      <c r="BC64" s="321">
        <f>'13 - Dílnička '!F33</f>
        <v>0</v>
      </c>
      <c r="BD64" s="86">
        <f>'13 - Dílnička '!F34</f>
        <v>0</v>
      </c>
      <c r="BT64" s="87" t="s">
        <v>82</v>
      </c>
      <c r="BV64" s="87" t="s">
        <v>76</v>
      </c>
      <c r="BW64" s="87" t="s">
        <v>120</v>
      </c>
      <c r="BX64" s="87" t="s">
        <v>7</v>
      </c>
      <c r="CL64" s="87" t="s">
        <v>21</v>
      </c>
      <c r="CM64" s="87" t="s">
        <v>84</v>
      </c>
    </row>
    <row r="65" spans="1:91" s="5" customFormat="1" ht="16.5" customHeight="1">
      <c r="A65" s="79" t="s">
        <v>78</v>
      </c>
      <c r="B65" s="80"/>
      <c r="C65" s="81"/>
      <c r="D65" s="266" t="s">
        <v>121</v>
      </c>
      <c r="E65" s="266"/>
      <c r="F65" s="266"/>
      <c r="G65" s="266"/>
      <c r="H65" s="266"/>
      <c r="I65" s="82"/>
      <c r="J65" s="266" t="s">
        <v>122</v>
      </c>
      <c r="K65" s="266"/>
      <c r="L65" s="266"/>
      <c r="M65" s="266"/>
      <c r="N65" s="266"/>
      <c r="O65" s="266"/>
      <c r="P65" s="266"/>
      <c r="Q65" s="266"/>
      <c r="R65" s="266"/>
      <c r="S65" s="266"/>
      <c r="T65" s="266"/>
      <c r="U65" s="266"/>
      <c r="V65" s="266"/>
      <c r="W65" s="266"/>
      <c r="X65" s="266"/>
      <c r="Y65" s="266"/>
      <c r="Z65" s="266"/>
      <c r="AA65" s="266"/>
      <c r="AB65" s="266"/>
      <c r="AC65" s="266"/>
      <c r="AD65" s="266"/>
      <c r="AE65" s="266"/>
      <c r="AF65" s="266"/>
      <c r="AG65" s="262">
        <f>'14 - Lehárnička'!J27</f>
        <v>0</v>
      </c>
      <c r="AH65" s="263"/>
      <c r="AI65" s="263"/>
      <c r="AJ65" s="263"/>
      <c r="AK65" s="263"/>
      <c r="AL65" s="263"/>
      <c r="AM65" s="263"/>
      <c r="AN65" s="262">
        <f>SUM(AG65,AT65)</f>
        <v>0</v>
      </c>
      <c r="AO65" s="263"/>
      <c r="AP65" s="263"/>
      <c r="AQ65" s="83" t="s">
        <v>81</v>
      </c>
      <c r="AR65" s="84"/>
      <c r="AS65" s="85">
        <v>0</v>
      </c>
      <c r="AT65" s="321">
        <f>ROUND(SUM(AV65:AW65),2)</f>
        <v>0</v>
      </c>
      <c r="AU65" s="322">
        <f>'14 - Lehárnička'!P79</f>
        <v>0</v>
      </c>
      <c r="AV65" s="321">
        <f>'14 - Lehárnička'!J30</f>
        <v>0</v>
      </c>
      <c r="AW65" s="321">
        <f>'14 - Lehárnička'!J31</f>
        <v>0</v>
      </c>
      <c r="AX65" s="321">
        <f>'14 - Lehárnička'!J32</f>
        <v>0</v>
      </c>
      <c r="AY65" s="321">
        <f>'14 - Lehárnička'!J33</f>
        <v>0</v>
      </c>
      <c r="AZ65" s="321">
        <f>'14 - Lehárnička'!F30</f>
        <v>0</v>
      </c>
      <c r="BA65" s="321">
        <f>'14 - Lehárnička'!F31</f>
        <v>0</v>
      </c>
      <c r="BB65" s="321">
        <f>'14 - Lehárnička'!F32</f>
        <v>0</v>
      </c>
      <c r="BC65" s="321">
        <f>'14 - Lehárnička'!F33</f>
        <v>0</v>
      </c>
      <c r="BD65" s="86">
        <f>'14 - Lehárnička'!F34</f>
        <v>0</v>
      </c>
      <c r="BT65" s="87" t="s">
        <v>82</v>
      </c>
      <c r="BV65" s="87" t="s">
        <v>76</v>
      </c>
      <c r="BW65" s="87" t="s">
        <v>123</v>
      </c>
      <c r="BX65" s="87" t="s">
        <v>7</v>
      </c>
      <c r="CL65" s="87" t="s">
        <v>21</v>
      </c>
      <c r="CM65" s="87" t="s">
        <v>84</v>
      </c>
    </row>
    <row r="66" spans="1:91" s="5" customFormat="1" ht="16.5" customHeight="1">
      <c r="A66" s="79" t="s">
        <v>78</v>
      </c>
      <c r="B66" s="80"/>
      <c r="C66" s="81"/>
      <c r="D66" s="266" t="s">
        <v>10</v>
      </c>
      <c r="E66" s="266"/>
      <c r="F66" s="266"/>
      <c r="G66" s="266"/>
      <c r="H66" s="266"/>
      <c r="I66" s="82"/>
      <c r="J66" s="266" t="s">
        <v>124</v>
      </c>
      <c r="K66" s="266"/>
      <c r="L66" s="266"/>
      <c r="M66" s="266"/>
      <c r="N66" s="266"/>
      <c r="O66" s="266"/>
      <c r="P66" s="266"/>
      <c r="Q66" s="266"/>
      <c r="R66" s="266"/>
      <c r="S66" s="266"/>
      <c r="T66" s="266"/>
      <c r="U66" s="266"/>
      <c r="V66" s="266"/>
      <c r="W66" s="266"/>
      <c r="X66" s="266"/>
      <c r="Y66" s="266"/>
      <c r="Z66" s="266"/>
      <c r="AA66" s="266"/>
      <c r="AB66" s="266"/>
      <c r="AC66" s="266"/>
      <c r="AD66" s="266"/>
      <c r="AE66" s="266"/>
      <c r="AF66" s="266"/>
      <c r="AG66" s="262">
        <f>'15 - Ptačí budka'!J27</f>
        <v>0</v>
      </c>
      <c r="AH66" s="263"/>
      <c r="AI66" s="263"/>
      <c r="AJ66" s="263"/>
      <c r="AK66" s="263"/>
      <c r="AL66" s="263"/>
      <c r="AM66" s="263"/>
      <c r="AN66" s="262">
        <f>SUM(AG66,AT66)</f>
        <v>0</v>
      </c>
      <c r="AO66" s="263"/>
      <c r="AP66" s="263"/>
      <c r="AQ66" s="83" t="s">
        <v>81</v>
      </c>
      <c r="AR66" s="84"/>
      <c r="AS66" s="85">
        <v>0</v>
      </c>
      <c r="AT66" s="321">
        <f>ROUND(SUM(AV66:AW66),2)</f>
        <v>0</v>
      </c>
      <c r="AU66" s="322">
        <f>'15 - Ptačí budka'!P78</f>
        <v>0</v>
      </c>
      <c r="AV66" s="321">
        <f>'15 - Ptačí budka'!J30</f>
        <v>0</v>
      </c>
      <c r="AW66" s="321">
        <f>'15 - Ptačí budka'!J31</f>
        <v>0</v>
      </c>
      <c r="AX66" s="321">
        <f>'15 - Ptačí budka'!J32</f>
        <v>0</v>
      </c>
      <c r="AY66" s="321">
        <f>'15 - Ptačí budka'!J33</f>
        <v>0</v>
      </c>
      <c r="AZ66" s="321">
        <f>'15 - Ptačí budka'!F30</f>
        <v>0</v>
      </c>
      <c r="BA66" s="321">
        <f>'15 - Ptačí budka'!F31</f>
        <v>0</v>
      </c>
      <c r="BB66" s="321">
        <f>'15 - Ptačí budka'!F32</f>
        <v>0</v>
      </c>
      <c r="BC66" s="321">
        <f>'15 - Ptačí budka'!F33</f>
        <v>0</v>
      </c>
      <c r="BD66" s="86">
        <f>'15 - Ptačí budka'!F34</f>
        <v>0</v>
      </c>
      <c r="BT66" s="87" t="s">
        <v>82</v>
      </c>
      <c r="BV66" s="87" t="s">
        <v>76</v>
      </c>
      <c r="BW66" s="87" t="s">
        <v>125</v>
      </c>
      <c r="BX66" s="87" t="s">
        <v>7</v>
      </c>
      <c r="CL66" s="87" t="s">
        <v>21</v>
      </c>
      <c r="CM66" s="87" t="s">
        <v>84</v>
      </c>
    </row>
    <row r="67" spans="1:91" s="5" customFormat="1" ht="16.5" customHeight="1">
      <c r="A67" s="79" t="s">
        <v>78</v>
      </c>
      <c r="B67" s="80"/>
      <c r="C67" s="81"/>
      <c r="D67" s="266" t="s">
        <v>126</v>
      </c>
      <c r="E67" s="266"/>
      <c r="F67" s="266"/>
      <c r="G67" s="266"/>
      <c r="H67" s="266"/>
      <c r="I67" s="82"/>
      <c r="J67" s="266" t="s">
        <v>127</v>
      </c>
      <c r="K67" s="266"/>
      <c r="L67" s="266"/>
      <c r="M67" s="266"/>
      <c r="N67" s="266"/>
      <c r="O67" s="266"/>
      <c r="P67" s="266"/>
      <c r="Q67" s="266"/>
      <c r="R67" s="266"/>
      <c r="S67" s="266"/>
      <c r="T67" s="266"/>
      <c r="U67" s="266"/>
      <c r="V67" s="266"/>
      <c r="W67" s="266"/>
      <c r="X67" s="266"/>
      <c r="Y67" s="266"/>
      <c r="Z67" s="266"/>
      <c r="AA67" s="266"/>
      <c r="AB67" s="266"/>
      <c r="AC67" s="266"/>
      <c r="AD67" s="266"/>
      <c r="AE67" s="266"/>
      <c r="AF67" s="266"/>
      <c r="AG67" s="262">
        <f>'16 - Mobilní bahniště'!J27</f>
        <v>0</v>
      </c>
      <c r="AH67" s="263"/>
      <c r="AI67" s="263"/>
      <c r="AJ67" s="263"/>
      <c r="AK67" s="263"/>
      <c r="AL67" s="263"/>
      <c r="AM67" s="263"/>
      <c r="AN67" s="262">
        <f>SUM(AG67,AT67)</f>
        <v>0</v>
      </c>
      <c r="AO67" s="263"/>
      <c r="AP67" s="263"/>
      <c r="AQ67" s="83" t="s">
        <v>81</v>
      </c>
      <c r="AR67" s="84"/>
      <c r="AS67" s="85">
        <v>0</v>
      </c>
      <c r="AT67" s="321">
        <f>ROUND(SUM(AV67:AW67),2)</f>
        <v>0</v>
      </c>
      <c r="AU67" s="322">
        <f>'16 - Mobilní bahniště'!P80</f>
        <v>0</v>
      </c>
      <c r="AV67" s="321">
        <f>'16 - Mobilní bahniště'!J30</f>
        <v>0</v>
      </c>
      <c r="AW67" s="321">
        <f>'16 - Mobilní bahniště'!J31</f>
        <v>0</v>
      </c>
      <c r="AX67" s="321">
        <f>'16 - Mobilní bahniště'!J32</f>
        <v>0</v>
      </c>
      <c r="AY67" s="321">
        <f>'16 - Mobilní bahniště'!J33</f>
        <v>0</v>
      </c>
      <c r="AZ67" s="321">
        <f>'16 - Mobilní bahniště'!F30</f>
        <v>0</v>
      </c>
      <c r="BA67" s="321">
        <f>'16 - Mobilní bahniště'!F31</f>
        <v>0</v>
      </c>
      <c r="BB67" s="321">
        <f>'16 - Mobilní bahniště'!F32</f>
        <v>0</v>
      </c>
      <c r="BC67" s="321">
        <f>'16 - Mobilní bahniště'!F33</f>
        <v>0</v>
      </c>
      <c r="BD67" s="86">
        <f>'16 - Mobilní bahniště'!F34</f>
        <v>0</v>
      </c>
      <c r="BT67" s="87" t="s">
        <v>82</v>
      </c>
      <c r="BV67" s="87" t="s">
        <v>76</v>
      </c>
      <c r="BW67" s="87" t="s">
        <v>128</v>
      </c>
      <c r="BX67" s="87" t="s">
        <v>7</v>
      </c>
      <c r="CL67" s="87" t="s">
        <v>21</v>
      </c>
      <c r="CM67" s="87" t="s">
        <v>84</v>
      </c>
    </row>
    <row r="68" spans="1:91" s="5" customFormat="1" ht="16.5" customHeight="1">
      <c r="A68" s="79" t="s">
        <v>78</v>
      </c>
      <c r="B68" s="80"/>
      <c r="C68" s="81"/>
      <c r="D68" s="266" t="s">
        <v>129</v>
      </c>
      <c r="E68" s="266"/>
      <c r="F68" s="266"/>
      <c r="G68" s="266"/>
      <c r="H68" s="266"/>
      <c r="I68" s="82"/>
      <c r="J68" s="266" t="s">
        <v>130</v>
      </c>
      <c r="K68" s="266"/>
      <c r="L68" s="266"/>
      <c r="M68" s="266"/>
      <c r="N68" s="266"/>
      <c r="O68" s="266"/>
      <c r="P68" s="266"/>
      <c r="Q68" s="266"/>
      <c r="R68" s="266"/>
      <c r="S68" s="266"/>
      <c r="T68" s="266"/>
      <c r="U68" s="266"/>
      <c r="V68" s="266"/>
      <c r="W68" s="266"/>
      <c r="X68" s="266"/>
      <c r="Y68" s="266"/>
      <c r="Z68" s="266"/>
      <c r="AA68" s="266"/>
      <c r="AB68" s="266"/>
      <c r="AC68" s="266"/>
      <c r="AD68" s="266"/>
      <c r="AE68" s="266"/>
      <c r="AF68" s="266"/>
      <c r="AG68" s="262">
        <f>'17 - Bylinkový záhon - sp...'!J27</f>
        <v>0</v>
      </c>
      <c r="AH68" s="263"/>
      <c r="AI68" s="263"/>
      <c r="AJ68" s="263"/>
      <c r="AK68" s="263"/>
      <c r="AL68" s="263"/>
      <c r="AM68" s="263"/>
      <c r="AN68" s="262">
        <f>SUM(AG68,AT68)</f>
        <v>0</v>
      </c>
      <c r="AO68" s="263"/>
      <c r="AP68" s="263"/>
      <c r="AQ68" s="83" t="s">
        <v>81</v>
      </c>
      <c r="AR68" s="84"/>
      <c r="AS68" s="85">
        <v>0</v>
      </c>
      <c r="AT68" s="321">
        <f>ROUND(SUM(AV68:AW68),2)</f>
        <v>0</v>
      </c>
      <c r="AU68" s="322">
        <f>'17 - Bylinkový záhon - sp...'!P79</f>
        <v>0</v>
      </c>
      <c r="AV68" s="321">
        <f>'17 - Bylinkový záhon - sp...'!J30</f>
        <v>0</v>
      </c>
      <c r="AW68" s="321">
        <f>'17 - Bylinkový záhon - sp...'!J31</f>
        <v>0</v>
      </c>
      <c r="AX68" s="321">
        <f>'17 - Bylinkový záhon - sp...'!J32</f>
        <v>0</v>
      </c>
      <c r="AY68" s="321">
        <f>'17 - Bylinkový záhon - sp...'!J33</f>
        <v>0</v>
      </c>
      <c r="AZ68" s="321">
        <f>'17 - Bylinkový záhon - sp...'!F30</f>
        <v>0</v>
      </c>
      <c r="BA68" s="321">
        <f>'17 - Bylinkový záhon - sp...'!F31</f>
        <v>0</v>
      </c>
      <c r="BB68" s="321">
        <f>'17 - Bylinkový záhon - sp...'!F32</f>
        <v>0</v>
      </c>
      <c r="BC68" s="321">
        <f>'17 - Bylinkový záhon - sp...'!F33</f>
        <v>0</v>
      </c>
      <c r="BD68" s="86">
        <f>'17 - Bylinkový záhon - sp...'!F34</f>
        <v>0</v>
      </c>
      <c r="BT68" s="87" t="s">
        <v>82</v>
      </c>
      <c r="BV68" s="87" t="s">
        <v>76</v>
      </c>
      <c r="BW68" s="87" t="s">
        <v>131</v>
      </c>
      <c r="BX68" s="87" t="s">
        <v>7</v>
      </c>
      <c r="CL68" s="87" t="s">
        <v>21</v>
      </c>
      <c r="CM68" s="87" t="s">
        <v>84</v>
      </c>
    </row>
    <row r="69" spans="1:91" s="5" customFormat="1" ht="16.5" customHeight="1">
      <c r="A69" s="79" t="s">
        <v>78</v>
      </c>
      <c r="B69" s="80"/>
      <c r="C69" s="81"/>
      <c r="D69" s="266" t="s">
        <v>132</v>
      </c>
      <c r="E69" s="266"/>
      <c r="F69" s="266"/>
      <c r="G69" s="266"/>
      <c r="H69" s="266"/>
      <c r="I69" s="82"/>
      <c r="J69" s="266" t="s">
        <v>133</v>
      </c>
      <c r="K69" s="266"/>
      <c r="L69" s="266"/>
      <c r="M69" s="266"/>
      <c r="N69" s="266"/>
      <c r="O69" s="266"/>
      <c r="P69" s="266"/>
      <c r="Q69" s="266"/>
      <c r="R69" s="266"/>
      <c r="S69" s="266"/>
      <c r="T69" s="266"/>
      <c r="U69" s="266"/>
      <c r="V69" s="266"/>
      <c r="W69" s="266"/>
      <c r="X69" s="266"/>
      <c r="Y69" s="266"/>
      <c r="Z69" s="266"/>
      <c r="AA69" s="266"/>
      <c r="AB69" s="266"/>
      <c r="AC69" s="266"/>
      <c r="AD69" s="266"/>
      <c r="AE69" s="266"/>
      <c r="AF69" s="266"/>
      <c r="AG69" s="262">
        <f>'18 - Sluneční hodiny'!J27</f>
        <v>0</v>
      </c>
      <c r="AH69" s="263"/>
      <c r="AI69" s="263"/>
      <c r="AJ69" s="263"/>
      <c r="AK69" s="263"/>
      <c r="AL69" s="263"/>
      <c r="AM69" s="263"/>
      <c r="AN69" s="262">
        <f>SUM(AG69,AT69)</f>
        <v>0</v>
      </c>
      <c r="AO69" s="263"/>
      <c r="AP69" s="263"/>
      <c r="AQ69" s="83" t="s">
        <v>81</v>
      </c>
      <c r="AR69" s="84"/>
      <c r="AS69" s="85">
        <v>0</v>
      </c>
      <c r="AT69" s="321">
        <f>ROUND(SUM(AV69:AW69),2)</f>
        <v>0</v>
      </c>
      <c r="AU69" s="322">
        <f>'18 - Sluneční hodiny'!P78</f>
        <v>0</v>
      </c>
      <c r="AV69" s="321">
        <f>'18 - Sluneční hodiny'!J30</f>
        <v>0</v>
      </c>
      <c r="AW69" s="321">
        <f>'18 - Sluneční hodiny'!J31</f>
        <v>0</v>
      </c>
      <c r="AX69" s="321">
        <f>'18 - Sluneční hodiny'!J32</f>
        <v>0</v>
      </c>
      <c r="AY69" s="321">
        <f>'18 - Sluneční hodiny'!J33</f>
        <v>0</v>
      </c>
      <c r="AZ69" s="321">
        <f>'18 - Sluneční hodiny'!F30</f>
        <v>0</v>
      </c>
      <c r="BA69" s="321">
        <f>'18 - Sluneční hodiny'!F31</f>
        <v>0</v>
      </c>
      <c r="BB69" s="321">
        <f>'18 - Sluneční hodiny'!F32</f>
        <v>0</v>
      </c>
      <c r="BC69" s="321">
        <f>'18 - Sluneční hodiny'!F33</f>
        <v>0</v>
      </c>
      <c r="BD69" s="86">
        <f>'18 - Sluneční hodiny'!F34</f>
        <v>0</v>
      </c>
      <c r="BT69" s="87" t="s">
        <v>82</v>
      </c>
      <c r="BV69" s="87" t="s">
        <v>76</v>
      </c>
      <c r="BW69" s="87" t="s">
        <v>134</v>
      </c>
      <c r="BX69" s="87" t="s">
        <v>7</v>
      </c>
      <c r="CL69" s="87" t="s">
        <v>21</v>
      </c>
      <c r="CM69" s="87" t="s">
        <v>84</v>
      </c>
    </row>
    <row r="70" spans="1:91" s="5" customFormat="1" ht="16.5" customHeight="1">
      <c r="A70" s="79" t="s">
        <v>78</v>
      </c>
      <c r="B70" s="80"/>
      <c r="C70" s="81"/>
      <c r="D70" s="266" t="s">
        <v>135</v>
      </c>
      <c r="E70" s="266"/>
      <c r="F70" s="266"/>
      <c r="G70" s="266"/>
      <c r="H70" s="266"/>
      <c r="I70" s="82"/>
      <c r="J70" s="266" t="s">
        <v>136</v>
      </c>
      <c r="K70" s="266"/>
      <c r="L70" s="266"/>
      <c r="M70" s="266"/>
      <c r="N70" s="266"/>
      <c r="O70" s="266"/>
      <c r="P70" s="266"/>
      <c r="Q70" s="266"/>
      <c r="R70" s="266"/>
      <c r="S70" s="266"/>
      <c r="T70" s="266"/>
      <c r="U70" s="266"/>
      <c r="V70" s="266"/>
      <c r="W70" s="266"/>
      <c r="X70" s="266"/>
      <c r="Y70" s="266"/>
      <c r="Z70" s="266"/>
      <c r="AA70" s="266"/>
      <c r="AB70" s="266"/>
      <c r="AC70" s="266"/>
      <c r="AD70" s="266"/>
      <c r="AE70" s="266"/>
      <c r="AF70" s="266"/>
      <c r="AG70" s="262">
        <f>'19 - Ohniště '!J27</f>
        <v>0</v>
      </c>
      <c r="AH70" s="263"/>
      <c r="AI70" s="263"/>
      <c r="AJ70" s="263"/>
      <c r="AK70" s="263"/>
      <c r="AL70" s="263"/>
      <c r="AM70" s="263"/>
      <c r="AN70" s="262">
        <f>SUM(AG70,AT70)</f>
        <v>0</v>
      </c>
      <c r="AO70" s="263"/>
      <c r="AP70" s="263"/>
      <c r="AQ70" s="83" t="s">
        <v>81</v>
      </c>
      <c r="AR70" s="84"/>
      <c r="AS70" s="85">
        <v>0</v>
      </c>
      <c r="AT70" s="321">
        <f>ROUND(SUM(AV70:AW70),2)</f>
        <v>0</v>
      </c>
      <c r="AU70" s="322">
        <f>'19 - Ohniště '!P79</f>
        <v>0</v>
      </c>
      <c r="AV70" s="321">
        <f>'19 - Ohniště '!J30</f>
        <v>0</v>
      </c>
      <c r="AW70" s="321">
        <f>'19 - Ohniště '!J31</f>
        <v>0</v>
      </c>
      <c r="AX70" s="321">
        <f>'19 - Ohniště '!J32</f>
        <v>0</v>
      </c>
      <c r="AY70" s="321">
        <f>'19 - Ohniště '!J33</f>
        <v>0</v>
      </c>
      <c r="AZ70" s="321">
        <f>'19 - Ohniště '!F30</f>
        <v>0</v>
      </c>
      <c r="BA70" s="321">
        <f>'19 - Ohniště '!F31</f>
        <v>0</v>
      </c>
      <c r="BB70" s="321">
        <f>'19 - Ohniště '!F32</f>
        <v>0</v>
      </c>
      <c r="BC70" s="321">
        <f>'19 - Ohniště '!F33</f>
        <v>0</v>
      </c>
      <c r="BD70" s="86">
        <f>'19 - Ohniště '!F34</f>
        <v>0</v>
      </c>
      <c r="BT70" s="87" t="s">
        <v>82</v>
      </c>
      <c r="BV70" s="87" t="s">
        <v>76</v>
      </c>
      <c r="BW70" s="87" t="s">
        <v>137</v>
      </c>
      <c r="BX70" s="87" t="s">
        <v>7</v>
      </c>
      <c r="CL70" s="87" t="s">
        <v>21</v>
      </c>
      <c r="CM70" s="87" t="s">
        <v>84</v>
      </c>
    </row>
    <row r="71" spans="1:91" s="5" customFormat="1" ht="16.5" customHeight="1">
      <c r="A71" s="79" t="s">
        <v>78</v>
      </c>
      <c r="B71" s="80"/>
      <c r="C71" s="81"/>
      <c r="D71" s="266" t="s">
        <v>138</v>
      </c>
      <c r="E71" s="266"/>
      <c r="F71" s="266"/>
      <c r="G71" s="266"/>
      <c r="H71" s="266"/>
      <c r="I71" s="82"/>
      <c r="J71" s="266" t="s">
        <v>139</v>
      </c>
      <c r="K71" s="266"/>
      <c r="L71" s="266"/>
      <c r="M71" s="266"/>
      <c r="N71" s="266"/>
      <c r="O71" s="266"/>
      <c r="P71" s="266"/>
      <c r="Q71" s="266"/>
      <c r="R71" s="266"/>
      <c r="S71" s="266"/>
      <c r="T71" s="266"/>
      <c r="U71" s="266"/>
      <c r="V71" s="266"/>
      <c r="W71" s="266"/>
      <c r="X71" s="266"/>
      <c r="Y71" s="266"/>
      <c r="Z71" s="266"/>
      <c r="AA71" s="266"/>
      <c r="AB71" s="266"/>
      <c r="AC71" s="266"/>
      <c r="AD71" s="266"/>
      <c r="AE71" s="266"/>
      <c r="AF71" s="266"/>
      <c r="AG71" s="262">
        <f>'20 - Lavička kolem stromu'!J27</f>
        <v>0</v>
      </c>
      <c r="AH71" s="263"/>
      <c r="AI71" s="263"/>
      <c r="AJ71" s="263"/>
      <c r="AK71" s="263"/>
      <c r="AL71" s="263"/>
      <c r="AM71" s="263"/>
      <c r="AN71" s="262">
        <f>SUM(AG71,AT71)</f>
        <v>0</v>
      </c>
      <c r="AO71" s="263"/>
      <c r="AP71" s="263"/>
      <c r="AQ71" s="83" t="s">
        <v>81</v>
      </c>
      <c r="AR71" s="84"/>
      <c r="AS71" s="85">
        <v>0</v>
      </c>
      <c r="AT71" s="321">
        <f>ROUND(SUM(AV71:AW71),2)</f>
        <v>0</v>
      </c>
      <c r="AU71" s="322">
        <f>'20 - Lavička kolem stromu'!P79</f>
        <v>0</v>
      </c>
      <c r="AV71" s="321">
        <f>'20 - Lavička kolem stromu'!J30</f>
        <v>0</v>
      </c>
      <c r="AW71" s="321">
        <f>'20 - Lavička kolem stromu'!J31</f>
        <v>0</v>
      </c>
      <c r="AX71" s="321">
        <f>'20 - Lavička kolem stromu'!J32</f>
        <v>0</v>
      </c>
      <c r="AY71" s="321">
        <f>'20 - Lavička kolem stromu'!J33</f>
        <v>0</v>
      </c>
      <c r="AZ71" s="321">
        <f>'20 - Lavička kolem stromu'!F30</f>
        <v>0</v>
      </c>
      <c r="BA71" s="321">
        <f>'20 - Lavička kolem stromu'!F31</f>
        <v>0</v>
      </c>
      <c r="BB71" s="321">
        <f>'20 - Lavička kolem stromu'!F32</f>
        <v>0</v>
      </c>
      <c r="BC71" s="321">
        <f>'20 - Lavička kolem stromu'!F33</f>
        <v>0</v>
      </c>
      <c r="BD71" s="86">
        <f>'20 - Lavička kolem stromu'!F34</f>
        <v>0</v>
      </c>
      <c r="BT71" s="87" t="s">
        <v>82</v>
      </c>
      <c r="BV71" s="87" t="s">
        <v>76</v>
      </c>
      <c r="BW71" s="87" t="s">
        <v>140</v>
      </c>
      <c r="BX71" s="87" t="s">
        <v>7</v>
      </c>
      <c r="CL71" s="87" t="s">
        <v>21</v>
      </c>
      <c r="CM71" s="87" t="s">
        <v>84</v>
      </c>
    </row>
    <row r="72" spans="1:91" s="5" customFormat="1" ht="16.5" customHeight="1">
      <c r="A72" s="79" t="s">
        <v>78</v>
      </c>
      <c r="B72" s="80"/>
      <c r="C72" s="81"/>
      <c r="D72" s="266" t="s">
        <v>9</v>
      </c>
      <c r="E72" s="266"/>
      <c r="F72" s="266"/>
      <c r="G72" s="266"/>
      <c r="H72" s="266"/>
      <c r="I72" s="82"/>
      <c r="J72" s="266" t="s">
        <v>141</v>
      </c>
      <c r="K72" s="266"/>
      <c r="L72" s="266"/>
      <c r="M72" s="266"/>
      <c r="N72" s="266"/>
      <c r="O72" s="266"/>
      <c r="P72" s="266"/>
      <c r="Q72" s="266"/>
      <c r="R72" s="266"/>
      <c r="S72" s="266"/>
      <c r="T72" s="266"/>
      <c r="U72" s="266"/>
      <c r="V72" s="266"/>
      <c r="W72" s="266"/>
      <c r="X72" s="266"/>
      <c r="Y72" s="266"/>
      <c r="Z72" s="266"/>
      <c r="AA72" s="266"/>
      <c r="AB72" s="266"/>
      <c r="AC72" s="266"/>
      <c r="AD72" s="266"/>
      <c r="AE72" s="266"/>
      <c r="AF72" s="266"/>
      <c r="AG72" s="262">
        <f>'21 - Předzahrada'!J27</f>
        <v>0</v>
      </c>
      <c r="AH72" s="263"/>
      <c r="AI72" s="263"/>
      <c r="AJ72" s="263"/>
      <c r="AK72" s="263"/>
      <c r="AL72" s="263"/>
      <c r="AM72" s="263"/>
      <c r="AN72" s="262">
        <f>SUM(AG72,AT72)</f>
        <v>0</v>
      </c>
      <c r="AO72" s="263"/>
      <c r="AP72" s="263"/>
      <c r="AQ72" s="83" t="s">
        <v>81</v>
      </c>
      <c r="AR72" s="84"/>
      <c r="AS72" s="85">
        <v>0</v>
      </c>
      <c r="AT72" s="321">
        <f>ROUND(SUM(AV72:AW72),2)</f>
        <v>0</v>
      </c>
      <c r="AU72" s="322">
        <f>'21 - Předzahrada'!P83</f>
        <v>0</v>
      </c>
      <c r="AV72" s="321">
        <f>'21 - Předzahrada'!J30</f>
        <v>0</v>
      </c>
      <c r="AW72" s="321">
        <f>'21 - Předzahrada'!J31</f>
        <v>0</v>
      </c>
      <c r="AX72" s="321">
        <f>'21 - Předzahrada'!J32</f>
        <v>0</v>
      </c>
      <c r="AY72" s="321">
        <f>'21 - Předzahrada'!J33</f>
        <v>0</v>
      </c>
      <c r="AZ72" s="321">
        <f>'21 - Předzahrada'!F30</f>
        <v>0</v>
      </c>
      <c r="BA72" s="321">
        <f>'21 - Předzahrada'!F31</f>
        <v>0</v>
      </c>
      <c r="BB72" s="321">
        <f>'21 - Předzahrada'!F32</f>
        <v>0</v>
      </c>
      <c r="BC72" s="321">
        <f>'21 - Předzahrada'!F33</f>
        <v>0</v>
      </c>
      <c r="BD72" s="86">
        <f>'21 - Předzahrada'!F34</f>
        <v>0</v>
      </c>
      <c r="BT72" s="87" t="s">
        <v>82</v>
      </c>
      <c r="BV72" s="87" t="s">
        <v>76</v>
      </c>
      <c r="BW72" s="87" t="s">
        <v>142</v>
      </c>
      <c r="BX72" s="87" t="s">
        <v>7</v>
      </c>
      <c r="CL72" s="87" t="s">
        <v>21</v>
      </c>
      <c r="CM72" s="87" t="s">
        <v>84</v>
      </c>
    </row>
    <row r="73" spans="1:91" s="5" customFormat="1" ht="16.5" customHeight="1">
      <c r="A73" s="79" t="s">
        <v>78</v>
      </c>
      <c r="B73" s="80"/>
      <c r="C73" s="81"/>
      <c r="D73" s="266" t="s">
        <v>143</v>
      </c>
      <c r="E73" s="266"/>
      <c r="F73" s="266"/>
      <c r="G73" s="266"/>
      <c r="H73" s="266"/>
      <c r="I73" s="82"/>
      <c r="J73" s="266" t="s">
        <v>144</v>
      </c>
      <c r="K73" s="266"/>
      <c r="L73" s="266"/>
      <c r="M73" s="266"/>
      <c r="N73" s="266"/>
      <c r="O73" s="266"/>
      <c r="P73" s="266"/>
      <c r="Q73" s="266"/>
      <c r="R73" s="266"/>
      <c r="S73" s="266"/>
      <c r="T73" s="266"/>
      <c r="U73" s="266"/>
      <c r="V73" s="266"/>
      <c r="W73" s="266"/>
      <c r="X73" s="266"/>
      <c r="Y73" s="266"/>
      <c r="Z73" s="266"/>
      <c r="AA73" s="266"/>
      <c r="AB73" s="266"/>
      <c r="AC73" s="266"/>
      <c r="AD73" s="266"/>
      <c r="AE73" s="266"/>
      <c r="AF73" s="266"/>
      <c r="AG73" s="262">
        <f>'22 - Kompostér'!J27</f>
        <v>0</v>
      </c>
      <c r="AH73" s="263"/>
      <c r="AI73" s="263"/>
      <c r="AJ73" s="263"/>
      <c r="AK73" s="263"/>
      <c r="AL73" s="263"/>
      <c r="AM73" s="263"/>
      <c r="AN73" s="262">
        <f>SUM(AG73,AT73)</f>
        <v>0</v>
      </c>
      <c r="AO73" s="263"/>
      <c r="AP73" s="263"/>
      <c r="AQ73" s="83" t="s">
        <v>81</v>
      </c>
      <c r="AR73" s="84"/>
      <c r="AS73" s="85">
        <v>0</v>
      </c>
      <c r="AT73" s="321">
        <f>ROUND(SUM(AV73:AW73),2)</f>
        <v>0</v>
      </c>
      <c r="AU73" s="322">
        <f>'22 - Kompostér'!P79</f>
        <v>0</v>
      </c>
      <c r="AV73" s="321">
        <f>'22 - Kompostér'!J30</f>
        <v>0</v>
      </c>
      <c r="AW73" s="321">
        <f>'22 - Kompostér'!J31</f>
        <v>0</v>
      </c>
      <c r="AX73" s="321">
        <f>'22 - Kompostér'!J32</f>
        <v>0</v>
      </c>
      <c r="AY73" s="321">
        <f>'22 - Kompostér'!J33</f>
        <v>0</v>
      </c>
      <c r="AZ73" s="321">
        <f>'22 - Kompostér'!F30</f>
        <v>0</v>
      </c>
      <c r="BA73" s="321">
        <f>'22 - Kompostér'!F31</f>
        <v>0</v>
      </c>
      <c r="BB73" s="321">
        <f>'22 - Kompostér'!F32</f>
        <v>0</v>
      </c>
      <c r="BC73" s="321">
        <f>'22 - Kompostér'!F33</f>
        <v>0</v>
      </c>
      <c r="BD73" s="86">
        <f>'22 - Kompostér'!F34</f>
        <v>0</v>
      </c>
      <c r="BT73" s="87" t="s">
        <v>82</v>
      </c>
      <c r="BV73" s="87" t="s">
        <v>76</v>
      </c>
      <c r="BW73" s="87" t="s">
        <v>145</v>
      </c>
      <c r="BX73" s="87" t="s">
        <v>7</v>
      </c>
      <c r="CL73" s="87" t="s">
        <v>21</v>
      </c>
      <c r="CM73" s="87" t="s">
        <v>84</v>
      </c>
    </row>
    <row r="74" spans="1:91" s="5" customFormat="1" ht="16.5" customHeight="1">
      <c r="A74" s="79" t="s">
        <v>78</v>
      </c>
      <c r="B74" s="80"/>
      <c r="C74" s="81"/>
      <c r="D74" s="266" t="s">
        <v>146</v>
      </c>
      <c r="E74" s="266"/>
      <c r="F74" s="266"/>
      <c r="G74" s="266"/>
      <c r="H74" s="266"/>
      <c r="I74" s="82"/>
      <c r="J74" s="266" t="s">
        <v>147</v>
      </c>
      <c r="K74" s="266"/>
      <c r="L74" s="266"/>
      <c r="M74" s="266"/>
      <c r="N74" s="266"/>
      <c r="O74" s="266"/>
      <c r="P74" s="266"/>
      <c r="Q74" s="266"/>
      <c r="R74" s="266"/>
      <c r="S74" s="266"/>
      <c r="T74" s="266"/>
      <c r="U74" s="266"/>
      <c r="V74" s="266"/>
      <c r="W74" s="266"/>
      <c r="X74" s="266"/>
      <c r="Y74" s="266"/>
      <c r="Z74" s="266"/>
      <c r="AA74" s="266"/>
      <c r="AB74" s="266"/>
      <c r="AC74" s="266"/>
      <c r="AD74" s="266"/>
      <c r="AE74" s="266"/>
      <c r="AF74" s="266"/>
      <c r="AG74" s="262">
        <f>'23 - Bourání'!J27</f>
        <v>0</v>
      </c>
      <c r="AH74" s="263"/>
      <c r="AI74" s="263"/>
      <c r="AJ74" s="263"/>
      <c r="AK74" s="263"/>
      <c r="AL74" s="263"/>
      <c r="AM74" s="263"/>
      <c r="AN74" s="262">
        <f>SUM(AG74,AT74)</f>
        <v>0</v>
      </c>
      <c r="AO74" s="263"/>
      <c r="AP74" s="263"/>
      <c r="AQ74" s="83" t="s">
        <v>81</v>
      </c>
      <c r="AR74" s="84"/>
      <c r="AS74" s="85">
        <v>0</v>
      </c>
      <c r="AT74" s="321">
        <f>ROUND(SUM(AV74:AW74),2)</f>
        <v>0</v>
      </c>
      <c r="AU74" s="322">
        <f>'23 - Bourání'!P86</f>
        <v>0</v>
      </c>
      <c r="AV74" s="321">
        <f>'23 - Bourání'!J30</f>
        <v>0</v>
      </c>
      <c r="AW74" s="321">
        <f>'23 - Bourání'!J31</f>
        <v>0</v>
      </c>
      <c r="AX74" s="321">
        <f>'23 - Bourání'!J32</f>
        <v>0</v>
      </c>
      <c r="AY74" s="321">
        <f>'23 - Bourání'!J33</f>
        <v>0</v>
      </c>
      <c r="AZ74" s="321">
        <f>'23 - Bourání'!F30</f>
        <v>0</v>
      </c>
      <c r="BA74" s="321">
        <f>'23 - Bourání'!F31</f>
        <v>0</v>
      </c>
      <c r="BB74" s="321">
        <f>'23 - Bourání'!F32</f>
        <v>0</v>
      </c>
      <c r="BC74" s="321">
        <f>'23 - Bourání'!F33</f>
        <v>0</v>
      </c>
      <c r="BD74" s="86">
        <f>'23 - Bourání'!F34</f>
        <v>0</v>
      </c>
      <c r="BT74" s="87" t="s">
        <v>82</v>
      </c>
      <c r="BV74" s="87" t="s">
        <v>76</v>
      </c>
      <c r="BW74" s="87" t="s">
        <v>148</v>
      </c>
      <c r="BX74" s="87" t="s">
        <v>7</v>
      </c>
      <c r="CL74" s="87" t="s">
        <v>21</v>
      </c>
      <c r="CM74" s="87" t="s">
        <v>84</v>
      </c>
    </row>
    <row r="75" spans="1:91" s="5" customFormat="1" ht="16.5" customHeight="1">
      <c r="A75" s="79" t="s">
        <v>78</v>
      </c>
      <c r="B75" s="80"/>
      <c r="C75" s="81"/>
      <c r="D75" s="266" t="s">
        <v>149</v>
      </c>
      <c r="E75" s="266"/>
      <c r="F75" s="266"/>
      <c r="G75" s="266"/>
      <c r="H75" s="266"/>
      <c r="I75" s="82"/>
      <c r="J75" s="266" t="s">
        <v>150</v>
      </c>
      <c r="K75" s="266"/>
      <c r="L75" s="266"/>
      <c r="M75" s="266"/>
      <c r="N75" s="266"/>
      <c r="O75" s="266"/>
      <c r="P75" s="266"/>
      <c r="Q75" s="266"/>
      <c r="R75" s="266"/>
      <c r="S75" s="266"/>
      <c r="T75" s="266"/>
      <c r="U75" s="266"/>
      <c r="V75" s="266"/>
      <c r="W75" s="266"/>
      <c r="X75" s="266"/>
      <c r="Y75" s="266"/>
      <c r="Z75" s="266"/>
      <c r="AA75" s="266"/>
      <c r="AB75" s="266"/>
      <c r="AC75" s="266"/>
      <c r="AD75" s="266"/>
      <c r="AE75" s="266"/>
      <c r="AF75" s="266"/>
      <c r="AG75" s="262">
        <f>'24 - Ostatní náklady'!J27</f>
        <v>0</v>
      </c>
      <c r="AH75" s="263"/>
      <c r="AI75" s="263"/>
      <c r="AJ75" s="263"/>
      <c r="AK75" s="263"/>
      <c r="AL75" s="263"/>
      <c r="AM75" s="263"/>
      <c r="AN75" s="262">
        <f>SUM(AG75,AT75)</f>
        <v>0</v>
      </c>
      <c r="AO75" s="263"/>
      <c r="AP75" s="263"/>
      <c r="AQ75" s="83" t="s">
        <v>81</v>
      </c>
      <c r="AR75" s="84"/>
      <c r="AS75" s="85">
        <v>0</v>
      </c>
      <c r="AT75" s="321">
        <f>ROUND(SUM(AV75:AW75),2)</f>
        <v>0</v>
      </c>
      <c r="AU75" s="322">
        <f>'24 - Ostatní náklady'!P78</f>
        <v>0</v>
      </c>
      <c r="AV75" s="321">
        <f>'24 - Ostatní náklady'!J30</f>
        <v>0</v>
      </c>
      <c r="AW75" s="321">
        <f>'24 - Ostatní náklady'!J31</f>
        <v>0</v>
      </c>
      <c r="AX75" s="321">
        <f>'24 - Ostatní náklady'!J32</f>
        <v>0</v>
      </c>
      <c r="AY75" s="321">
        <f>'24 - Ostatní náklady'!J33</f>
        <v>0</v>
      </c>
      <c r="AZ75" s="321">
        <f>'24 - Ostatní náklady'!F30</f>
        <v>0</v>
      </c>
      <c r="BA75" s="321">
        <f>'24 - Ostatní náklady'!F31</f>
        <v>0</v>
      </c>
      <c r="BB75" s="321">
        <f>'24 - Ostatní náklady'!F32</f>
        <v>0</v>
      </c>
      <c r="BC75" s="321">
        <f>'24 - Ostatní náklady'!F33</f>
        <v>0</v>
      </c>
      <c r="BD75" s="86">
        <f>'24 - Ostatní náklady'!F34</f>
        <v>0</v>
      </c>
      <c r="BT75" s="87" t="s">
        <v>82</v>
      </c>
      <c r="BV75" s="87" t="s">
        <v>76</v>
      </c>
      <c r="BW75" s="87" t="s">
        <v>151</v>
      </c>
      <c r="BX75" s="87" t="s">
        <v>7</v>
      </c>
      <c r="CL75" s="87" t="s">
        <v>21</v>
      </c>
      <c r="CM75" s="87" t="s">
        <v>84</v>
      </c>
    </row>
    <row r="76" spans="1:91" s="5" customFormat="1" ht="16.5" customHeight="1">
      <c r="A76" s="79" t="s">
        <v>78</v>
      </c>
      <c r="B76" s="80"/>
      <c r="C76" s="81"/>
      <c r="D76" s="266" t="s">
        <v>152</v>
      </c>
      <c r="E76" s="266"/>
      <c r="F76" s="266"/>
      <c r="G76" s="266"/>
      <c r="H76" s="266"/>
      <c r="I76" s="82"/>
      <c r="J76" s="266" t="s">
        <v>153</v>
      </c>
      <c r="K76" s="266"/>
      <c r="L76" s="266"/>
      <c r="M76" s="266"/>
      <c r="N76" s="266"/>
      <c r="O76" s="266"/>
      <c r="P76" s="266"/>
      <c r="Q76" s="266"/>
      <c r="R76" s="266"/>
      <c r="S76" s="266"/>
      <c r="T76" s="266"/>
      <c r="U76" s="266"/>
      <c r="V76" s="266"/>
      <c r="W76" s="266"/>
      <c r="X76" s="266"/>
      <c r="Y76" s="266"/>
      <c r="Z76" s="266"/>
      <c r="AA76" s="266"/>
      <c r="AB76" s="266"/>
      <c r="AC76" s="266"/>
      <c r="AD76" s="266"/>
      <c r="AE76" s="266"/>
      <c r="AF76" s="266"/>
      <c r="AG76" s="262">
        <f>'25 - VRN'!J27</f>
        <v>0</v>
      </c>
      <c r="AH76" s="263"/>
      <c r="AI76" s="263"/>
      <c r="AJ76" s="263"/>
      <c r="AK76" s="263"/>
      <c r="AL76" s="263"/>
      <c r="AM76" s="263"/>
      <c r="AN76" s="262">
        <f>SUM(AG76,AT76)</f>
        <v>0</v>
      </c>
      <c r="AO76" s="263"/>
      <c r="AP76" s="263"/>
      <c r="AQ76" s="83" t="s">
        <v>81</v>
      </c>
      <c r="AR76" s="84"/>
      <c r="AS76" s="88">
        <v>0</v>
      </c>
      <c r="AT76" s="89">
        <f>ROUND(SUM(AV76:AW76),2)</f>
        <v>0</v>
      </c>
      <c r="AU76" s="90">
        <f>'25 - VRN'!P81</f>
        <v>0</v>
      </c>
      <c r="AV76" s="89">
        <f>'25 - VRN'!J30</f>
        <v>0</v>
      </c>
      <c r="AW76" s="89">
        <f>'25 - VRN'!J31</f>
        <v>0</v>
      </c>
      <c r="AX76" s="89">
        <f>'25 - VRN'!J32</f>
        <v>0</v>
      </c>
      <c r="AY76" s="89">
        <f>'25 - VRN'!J33</f>
        <v>0</v>
      </c>
      <c r="AZ76" s="89">
        <f>'25 - VRN'!F30</f>
        <v>0</v>
      </c>
      <c r="BA76" s="89">
        <f>'25 - VRN'!F31</f>
        <v>0</v>
      </c>
      <c r="BB76" s="89">
        <f>'25 - VRN'!F32</f>
        <v>0</v>
      </c>
      <c r="BC76" s="89">
        <f>'25 - VRN'!F33</f>
        <v>0</v>
      </c>
      <c r="BD76" s="91">
        <f>'25 - VRN'!F34</f>
        <v>0</v>
      </c>
      <c r="BT76" s="87" t="s">
        <v>82</v>
      </c>
      <c r="BV76" s="87" t="s">
        <v>76</v>
      </c>
      <c r="BW76" s="87" t="s">
        <v>154</v>
      </c>
      <c r="BX76" s="87" t="s">
        <v>7</v>
      </c>
      <c r="CL76" s="87" t="s">
        <v>21</v>
      </c>
      <c r="CM76" s="87" t="s">
        <v>84</v>
      </c>
    </row>
    <row r="77" spans="1:91" s="1" customFormat="1" ht="30" customHeight="1">
      <c r="B77" s="32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7"/>
    </row>
    <row r="78" spans="1:91" s="1" customFormat="1" ht="6.95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7"/>
    </row>
  </sheetData>
  <sheetProtection algorithmName="SHA-512" hashValue="bkYkjGX3wu7PrBSTdLyjzLy2In/nBMwoMeViao9Fp5E9i50JEp6mgjKifv7uFnsHCp/IqAtRiyB2bgQkB70oog==" saltValue="8TAua2+zb+QDc7mOGnL9pe50CkIs9tPtbK+4SvwywsyrdEUURjvUpZzHnr73daYTfYHhCDZKhyxeKndHO0R+tQ==" spinCount="100000" sheet="1" objects="1" scenarios="1" formatColumns="0" formatRows="0"/>
  <mergeCells count="137">
    <mergeCell ref="AN68:AP68"/>
    <mergeCell ref="AN51:AP51"/>
    <mergeCell ref="D57:H57"/>
    <mergeCell ref="D58:H58"/>
    <mergeCell ref="D59:H59"/>
    <mergeCell ref="D60:H60"/>
    <mergeCell ref="D61:H61"/>
    <mergeCell ref="D62:H62"/>
    <mergeCell ref="D63:H63"/>
    <mergeCell ref="D64:H64"/>
    <mergeCell ref="D65:H65"/>
    <mergeCell ref="AN58:AP58"/>
    <mergeCell ref="AN60:AP60"/>
    <mergeCell ref="AN61:AP61"/>
    <mergeCell ref="AN62:AP62"/>
    <mergeCell ref="AN63:AP63"/>
    <mergeCell ref="AN64:AP64"/>
    <mergeCell ref="AN65:AP65"/>
    <mergeCell ref="AN66:AP66"/>
    <mergeCell ref="AN67:AP67"/>
    <mergeCell ref="J59:AF59"/>
    <mergeCell ref="J60:AF60"/>
    <mergeCell ref="J61:AF61"/>
    <mergeCell ref="J62:AF62"/>
    <mergeCell ref="J63:AF63"/>
    <mergeCell ref="AG51:AM51"/>
    <mergeCell ref="C49:G49"/>
    <mergeCell ref="D52:H52"/>
    <mergeCell ref="D53:H53"/>
    <mergeCell ref="D54:H54"/>
    <mergeCell ref="D55:H55"/>
    <mergeCell ref="D56:H56"/>
    <mergeCell ref="AG71:AM71"/>
    <mergeCell ref="AG72:AM72"/>
    <mergeCell ref="AG73:AM73"/>
    <mergeCell ref="AG74:AM74"/>
    <mergeCell ref="AG75:AM75"/>
    <mergeCell ref="AG76:AM76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AN54:AP54"/>
    <mergeCell ref="AN59:AP59"/>
    <mergeCell ref="AN57:AP57"/>
    <mergeCell ref="AN55:AP55"/>
    <mergeCell ref="AN56:AP56"/>
    <mergeCell ref="D75:H75"/>
    <mergeCell ref="D76:H76"/>
    <mergeCell ref="AM46:AP46"/>
    <mergeCell ref="AS46:AT48"/>
    <mergeCell ref="AN49:AP49"/>
    <mergeCell ref="J65:AF65"/>
    <mergeCell ref="J64:AF64"/>
    <mergeCell ref="J66:AF66"/>
    <mergeCell ref="J67:AF67"/>
    <mergeCell ref="J68:AF68"/>
    <mergeCell ref="J69:AF69"/>
    <mergeCell ref="J70:AF70"/>
    <mergeCell ref="J71:AF71"/>
    <mergeCell ref="J72:AF72"/>
    <mergeCell ref="J73:AF73"/>
    <mergeCell ref="J74:AF74"/>
    <mergeCell ref="J75:AF75"/>
    <mergeCell ref="J76:AF76"/>
    <mergeCell ref="AG64:AM64"/>
    <mergeCell ref="AG63:AM63"/>
    <mergeCell ref="AG65:AM65"/>
    <mergeCell ref="AG66:AM66"/>
    <mergeCell ref="AG67:AM67"/>
    <mergeCell ref="AG68:AM68"/>
    <mergeCell ref="D73:H73"/>
    <mergeCell ref="D67:H67"/>
    <mergeCell ref="D66:H66"/>
    <mergeCell ref="D68:H68"/>
    <mergeCell ref="D69:H69"/>
    <mergeCell ref="D70:H70"/>
    <mergeCell ref="D71:H71"/>
    <mergeCell ref="D72:H72"/>
    <mergeCell ref="D74:H74"/>
    <mergeCell ref="AN71:AP71"/>
    <mergeCell ref="AN72:AP72"/>
    <mergeCell ref="AN73:AP73"/>
    <mergeCell ref="AN74:AP74"/>
    <mergeCell ref="AN75:AP75"/>
    <mergeCell ref="AN76:AP76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J52:AF52"/>
    <mergeCell ref="W29:AE29"/>
    <mergeCell ref="BE5:BE32"/>
    <mergeCell ref="W30:AE30"/>
    <mergeCell ref="X32:AB32"/>
    <mergeCell ref="AK32:AO32"/>
    <mergeCell ref="AR2:BE2"/>
    <mergeCell ref="K5:AO5"/>
    <mergeCell ref="W28:AE28"/>
    <mergeCell ref="AK28:AO28"/>
    <mergeCell ref="AN70:AP70"/>
    <mergeCell ref="AN69:AP69"/>
    <mergeCell ref="K6:AO6"/>
    <mergeCell ref="AK29:AO29"/>
    <mergeCell ref="AG69:AM69"/>
    <mergeCell ref="AG70:AM70"/>
    <mergeCell ref="L42:AO42"/>
    <mergeCell ref="AM44:AN44"/>
    <mergeCell ref="I49:AF49"/>
    <mergeCell ref="AG49:AM49"/>
    <mergeCell ref="J53:AF53"/>
    <mergeCell ref="J54:AF54"/>
    <mergeCell ref="J55:AF55"/>
    <mergeCell ref="J56:AF56"/>
    <mergeCell ref="J57:AF57"/>
    <mergeCell ref="J58:AF5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1 - Proutěné iglů '!C2" display="/" xr:uid="{00000000-0004-0000-0000-000002000000}"/>
    <hyperlink ref="A53" location="'02 - Hmatový chodník '!C2" display="/" xr:uid="{00000000-0004-0000-0000-000003000000}"/>
    <hyperlink ref="A54" location="'03 - Hmyzí domeček - hotel '!C2" display="/" xr:uid="{00000000-0004-0000-0000-000004000000}"/>
    <hyperlink ref="A55" location="'04 - Dendrofon '!C2" display="/" xr:uid="{00000000-0004-0000-0000-000005000000}"/>
    <hyperlink ref="A56" location="'05 - Balanční kladina Z'!C2" display="/" xr:uid="{00000000-0004-0000-0000-000006000000}"/>
    <hyperlink ref="A57" location="'06 - Balanční prvek had'!C2" display="/" xr:uid="{00000000-0004-0000-0000-000007000000}"/>
    <hyperlink ref="A58" location="'07 - Špalky z akátu'!C2" display="/" xr:uid="{00000000-0004-0000-0000-000008000000}"/>
    <hyperlink ref="A59" location="'08 - Balanční kůly'!C2" display="/" xr:uid="{00000000-0004-0000-0000-000009000000}"/>
    <hyperlink ref="A60" location="'09 - Balanční stezka'!C2" display="/" xr:uid="{00000000-0004-0000-0000-00000A000000}"/>
    <hyperlink ref="A61" location="'10 - Observatoř kolem dubu'!C2" display="/" xr:uid="{00000000-0004-0000-0000-00000B000000}"/>
    <hyperlink ref="A62" location="'11 - Zpevněné kmeny stromů'!C2" display="/" xr:uid="{00000000-0004-0000-0000-00000C000000}"/>
    <hyperlink ref="A63" location="'12 - Kopec s tunelem'!C2" display="/" xr:uid="{00000000-0004-0000-0000-00000D000000}"/>
    <hyperlink ref="A64" location="'13 - Dílnička '!C2" display="/" xr:uid="{00000000-0004-0000-0000-00000E000000}"/>
    <hyperlink ref="A65" location="'14 - Lehárnička'!C2" display="/" xr:uid="{00000000-0004-0000-0000-00000F000000}"/>
    <hyperlink ref="A66" location="'15 - Ptačí budka'!C2" display="/" xr:uid="{00000000-0004-0000-0000-000010000000}"/>
    <hyperlink ref="A67" location="'16 - Mobilní bahniště'!C2" display="/" xr:uid="{00000000-0004-0000-0000-000011000000}"/>
    <hyperlink ref="A68" location="'17 - Bylinkový záhon - sp...'!C2" display="/" xr:uid="{00000000-0004-0000-0000-000012000000}"/>
    <hyperlink ref="A69" location="'18 - Sluneční hodiny'!C2" display="/" xr:uid="{00000000-0004-0000-0000-000013000000}"/>
    <hyperlink ref="A70" location="'19 - Ohniště '!C2" display="/" xr:uid="{00000000-0004-0000-0000-000014000000}"/>
    <hyperlink ref="A71" location="'20 - Lavička kolem stromu'!C2" display="/" xr:uid="{00000000-0004-0000-0000-000015000000}"/>
    <hyperlink ref="A72" location="'21 - Předzahrada'!C2" display="/" xr:uid="{00000000-0004-0000-0000-000016000000}"/>
    <hyperlink ref="A73" location="'22 - Kompostér'!C2" display="/" xr:uid="{00000000-0004-0000-0000-000017000000}"/>
    <hyperlink ref="A74" location="'23 - Bourání'!C2" display="/" xr:uid="{00000000-0004-0000-0000-000018000000}"/>
    <hyperlink ref="A75" location="'24 - Ostatní náklady'!C2" display="/" xr:uid="{00000000-0004-0000-0000-000019000000}"/>
    <hyperlink ref="A76" location="'25 - VRN'!C2" display="/" xr:uid="{00000000-0004-0000-0000-00001A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R95"/>
  <sheetViews>
    <sheetView showGridLines="0" workbookViewId="0" xr3:uid="{7BE570AB-09E9-518F-B8F7-3F91B7162CA9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108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363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ROUND(SUM(BE79:BE94), 2)</f>
        <v>0</v>
      </c>
      <c r="G30" s="308"/>
      <c r="H30" s="308"/>
      <c r="I30" s="338">
        <v>0.21</v>
      </c>
      <c r="J30" s="337">
        <f>ROUND(ROUND((SUM(BE79:BE94)),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ROUND(SUM(BF79:BF94), 2)</f>
        <v>0</v>
      </c>
      <c r="G31" s="308"/>
      <c r="H31" s="308"/>
      <c r="I31" s="338">
        <v>0.15</v>
      </c>
      <c r="J31" s="337">
        <f>ROUND(ROUND((SUM(BF79:BF94)),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ROUND(SUM(BG79:BG94),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ROUND(SUM(BH79:BH94),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ROUND(SUM(BI79:BI94),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09 - Balanční stezka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170</v>
      </c>
      <c r="E59" s="122"/>
      <c r="F59" s="122"/>
      <c r="G59" s="122"/>
      <c r="H59" s="122"/>
      <c r="I59" s="123"/>
      <c r="J59" s="124">
        <f>J90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>09 - Balanční stezka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2.7400000000000005E-4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P81+P90</f>
        <v>0</v>
      </c>
      <c r="Q80" s="347"/>
      <c r="R80" s="348">
        <f>R81+R90</f>
        <v>2.7400000000000005E-4</v>
      </c>
      <c r="S80" s="347"/>
      <c r="T80" s="147">
        <f>T81+T90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BK81+BK90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SUM(P82:P89)</f>
        <v>0</v>
      </c>
      <c r="Q81" s="347"/>
      <c r="R81" s="348">
        <f>SUM(R82:R89)</f>
        <v>2.7400000000000005E-4</v>
      </c>
      <c r="S81" s="347"/>
      <c r="T81" s="147">
        <f>SUM(T82:T89)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SUM(BK82:BK89)</f>
        <v>0</v>
      </c>
    </row>
    <row r="82" spans="2:65" s="1" customFormat="1" ht="38.25" customHeight="1">
      <c r="B82" s="32"/>
      <c r="C82" s="153" t="s">
        <v>82</v>
      </c>
      <c r="D82" s="153" t="s">
        <v>189</v>
      </c>
      <c r="E82" s="154" t="s">
        <v>205</v>
      </c>
      <c r="F82" s="155" t="s">
        <v>206</v>
      </c>
      <c r="G82" s="156" t="s">
        <v>192</v>
      </c>
      <c r="H82" s="157">
        <v>9.1199999999999992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364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306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365</v>
      </c>
      <c r="G84" s="174"/>
      <c r="H84" s="177">
        <v>9.1199999999999992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25.5" customHeight="1">
      <c r="B85" s="32"/>
      <c r="C85" s="153" t="s">
        <v>84</v>
      </c>
      <c r="D85" s="153" t="s">
        <v>189</v>
      </c>
      <c r="E85" s="154" t="s">
        <v>210</v>
      </c>
      <c r="F85" s="155" t="s">
        <v>211</v>
      </c>
      <c r="G85" s="156" t="s">
        <v>192</v>
      </c>
      <c r="H85" s="157">
        <v>9.1199999999999992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366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308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367</v>
      </c>
      <c r="G87" s="174"/>
      <c r="H87" s="177">
        <v>9.1199999999999992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16.5" customHeight="1">
      <c r="B88" s="32"/>
      <c r="C88" s="183" t="s">
        <v>201</v>
      </c>
      <c r="D88" s="183" t="s">
        <v>215</v>
      </c>
      <c r="E88" s="184" t="s">
        <v>216</v>
      </c>
      <c r="F88" s="185" t="s">
        <v>217</v>
      </c>
      <c r="G88" s="186" t="s">
        <v>218</v>
      </c>
      <c r="H88" s="187">
        <v>0.27400000000000002</v>
      </c>
      <c r="I88" s="188"/>
      <c r="J88" s="189">
        <f>ROUND(I88*H88,2)</f>
        <v>0</v>
      </c>
      <c r="K88" s="185" t="s">
        <v>193</v>
      </c>
      <c r="L88" s="190"/>
      <c r="M88" s="191" t="s">
        <v>21</v>
      </c>
      <c r="N88" s="353" t="s">
        <v>45</v>
      </c>
      <c r="O88" s="308"/>
      <c r="P88" s="350">
        <f>O88*H88</f>
        <v>0</v>
      </c>
      <c r="Q88" s="350">
        <v>1E-3</v>
      </c>
      <c r="R88" s="350">
        <f>Q88*H88</f>
        <v>2.7400000000000005E-4</v>
      </c>
      <c r="S88" s="350">
        <v>0</v>
      </c>
      <c r="T88" s="161">
        <f>S88*H88</f>
        <v>0</v>
      </c>
      <c r="AR88" s="23" t="s">
        <v>219</v>
      </c>
      <c r="AT88" s="23" t="s">
        <v>215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368</v>
      </c>
    </row>
    <row r="89" spans="2:65" s="12" customFormat="1">
      <c r="B89" s="173"/>
      <c r="C89" s="174"/>
      <c r="D89" s="165" t="s">
        <v>196</v>
      </c>
      <c r="E89" s="175" t="s">
        <v>21</v>
      </c>
      <c r="F89" s="176" t="s">
        <v>369</v>
      </c>
      <c r="G89" s="174"/>
      <c r="H89" s="177">
        <v>0.27400000000000002</v>
      </c>
      <c r="I89" s="178"/>
      <c r="J89" s="174"/>
      <c r="K89" s="174"/>
      <c r="L89" s="179"/>
      <c r="M89" s="180"/>
      <c r="N89" s="352"/>
      <c r="O89" s="352"/>
      <c r="P89" s="352"/>
      <c r="Q89" s="352"/>
      <c r="R89" s="352"/>
      <c r="S89" s="352"/>
      <c r="T89" s="181"/>
      <c r="AT89" s="182" t="s">
        <v>196</v>
      </c>
      <c r="AU89" s="182" t="s">
        <v>84</v>
      </c>
      <c r="AV89" s="12" t="s">
        <v>84</v>
      </c>
      <c r="AW89" s="12" t="s">
        <v>37</v>
      </c>
      <c r="AX89" s="12" t="s">
        <v>82</v>
      </c>
      <c r="AY89" s="182" t="s">
        <v>187</v>
      </c>
    </row>
    <row r="90" spans="2:65" s="10" customFormat="1" ht="29.85" customHeight="1">
      <c r="B90" s="139"/>
      <c r="C90" s="140"/>
      <c r="D90" s="141" t="s">
        <v>73</v>
      </c>
      <c r="E90" s="151" t="s">
        <v>222</v>
      </c>
      <c r="F90" s="151" t="s">
        <v>223</v>
      </c>
      <c r="G90" s="140"/>
      <c r="H90" s="140"/>
      <c r="I90" s="143"/>
      <c r="J90" s="152">
        <f>BK90</f>
        <v>0</v>
      </c>
      <c r="K90" s="140"/>
      <c r="L90" s="145"/>
      <c r="M90" s="146"/>
      <c r="N90" s="347"/>
      <c r="O90" s="347"/>
      <c r="P90" s="348">
        <f>SUM(P91:P94)</f>
        <v>0</v>
      </c>
      <c r="Q90" s="347"/>
      <c r="R90" s="348">
        <f>SUM(R91:R94)</f>
        <v>0</v>
      </c>
      <c r="S90" s="347"/>
      <c r="T90" s="147">
        <f>SUM(T91:T94)</f>
        <v>0</v>
      </c>
      <c r="AR90" s="148" t="s">
        <v>82</v>
      </c>
      <c r="AT90" s="149" t="s">
        <v>73</v>
      </c>
      <c r="AU90" s="149" t="s">
        <v>82</v>
      </c>
      <c r="AY90" s="148" t="s">
        <v>187</v>
      </c>
      <c r="BK90" s="150">
        <f>SUM(BK91:BK94)</f>
        <v>0</v>
      </c>
    </row>
    <row r="91" spans="2:65" s="1" customFormat="1" ht="16.5" customHeight="1">
      <c r="B91" s="32"/>
      <c r="C91" s="153" t="s">
        <v>194</v>
      </c>
      <c r="D91" s="153" t="s">
        <v>189</v>
      </c>
      <c r="E91" s="154" t="s">
        <v>358</v>
      </c>
      <c r="F91" s="155" t="s">
        <v>370</v>
      </c>
      <c r="G91" s="156" t="s">
        <v>313</v>
      </c>
      <c r="H91" s="157">
        <v>1</v>
      </c>
      <c r="I91" s="158"/>
      <c r="J91" s="159">
        <f>ROUND(I91*H91,2)</f>
        <v>0</v>
      </c>
      <c r="K91" s="155" t="s">
        <v>228</v>
      </c>
      <c r="L91" s="47"/>
      <c r="M91" s="160" t="s">
        <v>21</v>
      </c>
      <c r="N91" s="349" t="s">
        <v>45</v>
      </c>
      <c r="O91" s="308"/>
      <c r="P91" s="350">
        <f>O91*H91</f>
        <v>0</v>
      </c>
      <c r="Q91" s="350">
        <v>0</v>
      </c>
      <c r="R91" s="350">
        <f>Q91*H91</f>
        <v>0</v>
      </c>
      <c r="S91" s="350">
        <v>0</v>
      </c>
      <c r="T91" s="161">
        <f>S91*H91</f>
        <v>0</v>
      </c>
      <c r="AR91" s="23" t="s">
        <v>194</v>
      </c>
      <c r="AT91" s="23" t="s">
        <v>189</v>
      </c>
      <c r="AU91" s="23" t="s">
        <v>84</v>
      </c>
      <c r="AY91" s="23" t="s">
        <v>187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23" t="s">
        <v>82</v>
      </c>
      <c r="BK91" s="162">
        <f>ROUND(I91*H91,2)</f>
        <v>0</v>
      </c>
      <c r="BL91" s="23" t="s">
        <v>194</v>
      </c>
      <c r="BM91" s="23" t="s">
        <v>371</v>
      </c>
    </row>
    <row r="92" spans="2:65" s="11" customFormat="1">
      <c r="B92" s="163"/>
      <c r="C92" s="164"/>
      <c r="D92" s="165" t="s">
        <v>196</v>
      </c>
      <c r="E92" s="166" t="s">
        <v>21</v>
      </c>
      <c r="F92" s="167" t="s">
        <v>372</v>
      </c>
      <c r="G92" s="164"/>
      <c r="H92" s="166" t="s">
        <v>21</v>
      </c>
      <c r="I92" s="168"/>
      <c r="J92" s="164"/>
      <c r="K92" s="164"/>
      <c r="L92" s="169"/>
      <c r="M92" s="170"/>
      <c r="N92" s="351"/>
      <c r="O92" s="351"/>
      <c r="P92" s="351"/>
      <c r="Q92" s="351"/>
      <c r="R92" s="351"/>
      <c r="S92" s="351"/>
      <c r="T92" s="171"/>
      <c r="AT92" s="172" t="s">
        <v>196</v>
      </c>
      <c r="AU92" s="172" t="s">
        <v>84</v>
      </c>
      <c r="AV92" s="11" t="s">
        <v>82</v>
      </c>
      <c r="AW92" s="11" t="s">
        <v>37</v>
      </c>
      <c r="AX92" s="11" t="s">
        <v>74</v>
      </c>
      <c r="AY92" s="172" t="s">
        <v>187</v>
      </c>
    </row>
    <row r="93" spans="2:65" s="11" customFormat="1">
      <c r="B93" s="163"/>
      <c r="C93" s="164"/>
      <c r="D93" s="165" t="s">
        <v>196</v>
      </c>
      <c r="E93" s="166" t="s">
        <v>21</v>
      </c>
      <c r="F93" s="167" t="s">
        <v>316</v>
      </c>
      <c r="G93" s="164"/>
      <c r="H93" s="166" t="s">
        <v>21</v>
      </c>
      <c r="I93" s="168"/>
      <c r="J93" s="164"/>
      <c r="K93" s="164"/>
      <c r="L93" s="169"/>
      <c r="M93" s="170"/>
      <c r="N93" s="351"/>
      <c r="O93" s="351"/>
      <c r="P93" s="351"/>
      <c r="Q93" s="351"/>
      <c r="R93" s="351"/>
      <c r="S93" s="351"/>
      <c r="T93" s="171"/>
      <c r="AT93" s="172" t="s">
        <v>196</v>
      </c>
      <c r="AU93" s="172" t="s">
        <v>84</v>
      </c>
      <c r="AV93" s="11" t="s">
        <v>82</v>
      </c>
      <c r="AW93" s="11" t="s">
        <v>37</v>
      </c>
      <c r="AX93" s="11" t="s">
        <v>74</v>
      </c>
      <c r="AY93" s="172" t="s">
        <v>187</v>
      </c>
    </row>
    <row r="94" spans="2:65" s="12" customFormat="1">
      <c r="B94" s="173"/>
      <c r="C94" s="174"/>
      <c r="D94" s="165" t="s">
        <v>196</v>
      </c>
      <c r="E94" s="175" t="s">
        <v>21</v>
      </c>
      <c r="F94" s="176" t="s">
        <v>82</v>
      </c>
      <c r="G94" s="174"/>
      <c r="H94" s="177">
        <v>1</v>
      </c>
      <c r="I94" s="178"/>
      <c r="J94" s="174"/>
      <c r="K94" s="174"/>
      <c r="L94" s="179"/>
      <c r="M94" s="192"/>
      <c r="N94" s="193"/>
      <c r="O94" s="193"/>
      <c r="P94" s="193"/>
      <c r="Q94" s="193"/>
      <c r="R94" s="193"/>
      <c r="S94" s="193"/>
      <c r="T94" s="194"/>
      <c r="AT94" s="182" t="s">
        <v>196</v>
      </c>
      <c r="AU94" s="182" t="s">
        <v>84</v>
      </c>
      <c r="AV94" s="12" t="s">
        <v>84</v>
      </c>
      <c r="AW94" s="12" t="s">
        <v>37</v>
      </c>
      <c r="AX94" s="12" t="s">
        <v>82</v>
      </c>
      <c r="AY94" s="182" t="s">
        <v>187</v>
      </c>
    </row>
    <row r="95" spans="2:65" s="1" customFormat="1" ht="6.95" customHeight="1">
      <c r="B95" s="42"/>
      <c r="C95" s="43"/>
      <c r="D95" s="43"/>
      <c r="E95" s="43"/>
      <c r="F95" s="43"/>
      <c r="G95" s="43"/>
      <c r="H95" s="43"/>
      <c r="I95" s="108"/>
      <c r="J95" s="43"/>
      <c r="K95" s="43"/>
      <c r="L95" s="47"/>
    </row>
  </sheetData>
  <sheetProtection algorithmName="SHA-512" hashValue="jegnnbr6x1i3Ey8vcU8xMym36eVm45n0BbFmj8BKEJ+bKXLQUlo/OnG7GeHFneCD8cDBDQdmAUuDS6YQzHXqcw==" saltValue="o0r1LFib6Gfvaq2ufyJ4tx95Y4t1G/MURLWXDKmwg81qasTOCSFetRu6VRG5ftHwaFNkBIip+vtI7oZ8P3dr4w==" spinCount="100000" sheet="1" objects="1" scenarios="1" formatColumns="0" formatRows="0" autoFilter="0"/>
  <autoFilter ref="C78:K94" xr:uid="{00000000-0009-0000-0000-000009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900-000000000000}"/>
    <hyperlink ref="G1:H1" location="C54" display="2) Rekapitulace" xr:uid="{00000000-0004-0000-0900-000001000000}"/>
    <hyperlink ref="J1" location="C78" display="3) Soupis prací" xr:uid="{00000000-0004-0000-0900-000002000000}"/>
    <hyperlink ref="L1:V1" location="'Rekapitulace stavby'!C2" display="Rekapitulace stavby" xr:uid="{00000000-0004-0000-09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R96"/>
  <sheetViews>
    <sheetView showGridLines="0" workbookViewId="0" xr3:uid="{65FA3815-DCC1-5481-872F-D2879ED395ED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111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373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ROUND(J78,2)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ROUND(SUM(BE78:BE95), 2)</f>
        <v>0</v>
      </c>
      <c r="G30" s="308"/>
      <c r="H30" s="308"/>
      <c r="I30" s="338">
        <v>0.21</v>
      </c>
      <c r="J30" s="337">
        <f>ROUND(ROUND((SUM(BE78:BE95)),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ROUND(SUM(BF78:BF95), 2)</f>
        <v>0</v>
      </c>
      <c r="G31" s="308"/>
      <c r="H31" s="308"/>
      <c r="I31" s="338">
        <v>0.15</v>
      </c>
      <c r="J31" s="337">
        <f>ROUND(ROUND((SUM(BF78:BF95)),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ROUND(SUM(BG78:BG95),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ROUND(SUM(BH78:BH95),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ROUND(SUM(BI78:BI95),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10 - Observatoř kolem dubu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J78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J79</f>
        <v>0</v>
      </c>
      <c r="K57" s="119"/>
    </row>
    <row r="58" spans="2:47" s="8" customFormat="1" ht="19.899999999999999" customHeight="1">
      <c r="B58" s="120"/>
      <c r="C58" s="346"/>
      <c r="D58" s="121" t="s">
        <v>170</v>
      </c>
      <c r="E58" s="122"/>
      <c r="F58" s="122"/>
      <c r="G58" s="122"/>
      <c r="H58" s="122"/>
      <c r="I58" s="123"/>
      <c r="J58" s="124">
        <f>J80</f>
        <v>0</v>
      </c>
      <c r="K58" s="125"/>
    </row>
    <row r="59" spans="2:47" s="1" customFormat="1" ht="21.75" customHeight="1">
      <c r="B59" s="32"/>
      <c r="C59" s="308"/>
      <c r="D59" s="308"/>
      <c r="E59" s="308"/>
      <c r="F59" s="308"/>
      <c r="G59" s="308"/>
      <c r="H59" s="308"/>
      <c r="I59" s="326"/>
      <c r="J59" s="308"/>
      <c r="K59" s="35"/>
    </row>
    <row r="60" spans="2:47" s="1" customFormat="1" ht="6.95" customHeight="1">
      <c r="B60" s="42"/>
      <c r="C60" s="43"/>
      <c r="D60" s="43"/>
      <c r="E60" s="43"/>
      <c r="F60" s="43"/>
      <c r="G60" s="43"/>
      <c r="H60" s="43"/>
      <c r="I60" s="108"/>
      <c r="J60" s="43"/>
      <c r="K60" s="44"/>
    </row>
    <row r="64" spans="2:47" s="1" customFormat="1" ht="6.95" customHeight="1">
      <c r="B64" s="45"/>
      <c r="C64" s="46"/>
      <c r="D64" s="46"/>
      <c r="E64" s="46"/>
      <c r="F64" s="46"/>
      <c r="G64" s="46"/>
      <c r="H64" s="46"/>
      <c r="I64" s="111"/>
      <c r="J64" s="46"/>
      <c r="K64" s="46"/>
      <c r="L64" s="47"/>
    </row>
    <row r="65" spans="2:63" s="1" customFormat="1" ht="36.950000000000003" customHeight="1">
      <c r="B65" s="32"/>
      <c r="C65" s="48" t="s">
        <v>171</v>
      </c>
      <c r="D65" s="49"/>
      <c r="E65" s="49"/>
      <c r="F65" s="49"/>
      <c r="G65" s="49"/>
      <c r="H65" s="49"/>
      <c r="I65" s="126"/>
      <c r="J65" s="49"/>
      <c r="K65" s="49"/>
      <c r="L65" s="47"/>
    </row>
    <row r="66" spans="2:63" s="1" customFormat="1" ht="6.95" customHeight="1">
      <c r="B66" s="32"/>
      <c r="C66" s="49"/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14.45" customHeight="1">
      <c r="B67" s="32"/>
      <c r="C67" s="51" t="s">
        <v>18</v>
      </c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6.5" customHeight="1">
      <c r="B68" s="32"/>
      <c r="C68" s="49"/>
      <c r="D68" s="49"/>
      <c r="E68" s="281" t="str">
        <f>E7</f>
        <v>Rekonstrukce zahrady mateřské školky Šponarova</v>
      </c>
      <c r="F68" s="282"/>
      <c r="G68" s="282"/>
      <c r="H68" s="282"/>
      <c r="I68" s="126"/>
      <c r="J68" s="49"/>
      <c r="K68" s="49"/>
      <c r="L68" s="47"/>
    </row>
    <row r="69" spans="2:63" s="1" customFormat="1" ht="14.45" customHeight="1">
      <c r="B69" s="32"/>
      <c r="C69" s="51" t="s">
        <v>161</v>
      </c>
      <c r="D69" s="49"/>
      <c r="E69" s="49"/>
      <c r="F69" s="49"/>
      <c r="G69" s="49"/>
      <c r="H69" s="49"/>
      <c r="I69" s="126"/>
      <c r="J69" s="49"/>
      <c r="K69" s="49"/>
      <c r="L69" s="47"/>
    </row>
    <row r="70" spans="2:63" s="1" customFormat="1" ht="17.25" customHeight="1">
      <c r="B70" s="32"/>
      <c r="C70" s="49"/>
      <c r="D70" s="49"/>
      <c r="E70" s="274" t="str">
        <f>E9</f>
        <v>10 - Observatoř kolem dubu</v>
      </c>
      <c r="F70" s="283"/>
      <c r="G70" s="283"/>
      <c r="H70" s="283"/>
      <c r="I70" s="126"/>
      <c r="J70" s="49"/>
      <c r="K70" s="49"/>
      <c r="L70" s="47"/>
    </row>
    <row r="71" spans="2:63" s="1" customFormat="1" ht="6.95" customHeight="1">
      <c r="B71" s="32"/>
      <c r="C71" s="49"/>
      <c r="D71" s="49"/>
      <c r="E71" s="49"/>
      <c r="F71" s="49"/>
      <c r="G71" s="49"/>
      <c r="H71" s="49"/>
      <c r="I71" s="126"/>
      <c r="J71" s="49"/>
      <c r="K71" s="49"/>
      <c r="L71" s="47"/>
    </row>
    <row r="72" spans="2:63" s="1" customFormat="1" ht="18" customHeight="1">
      <c r="B72" s="32"/>
      <c r="C72" s="51" t="s">
        <v>23</v>
      </c>
      <c r="D72" s="49"/>
      <c r="E72" s="49"/>
      <c r="F72" s="127" t="str">
        <f>F12</f>
        <v>Ul. Šponarova 1503/16</v>
      </c>
      <c r="G72" s="49"/>
      <c r="H72" s="49"/>
      <c r="I72" s="128" t="s">
        <v>25</v>
      </c>
      <c r="J72" s="59" t="str">
        <f>IF(J12="","",J12)</f>
        <v>2. 12. 2018</v>
      </c>
      <c r="K72" s="49"/>
      <c r="L72" s="47"/>
    </row>
    <row r="73" spans="2:63" s="1" customFormat="1" ht="6.95" customHeight="1">
      <c r="B73" s="32"/>
      <c r="C73" s="49"/>
      <c r="D73" s="49"/>
      <c r="E73" s="49"/>
      <c r="F73" s="49"/>
      <c r="G73" s="49"/>
      <c r="H73" s="49"/>
      <c r="I73" s="126"/>
      <c r="J73" s="49"/>
      <c r="K73" s="49"/>
      <c r="L73" s="47"/>
    </row>
    <row r="74" spans="2:63" s="1" customFormat="1">
      <c r="B74" s="32"/>
      <c r="C74" s="51" t="s">
        <v>27</v>
      </c>
      <c r="D74" s="49"/>
      <c r="E74" s="49"/>
      <c r="F74" s="127" t="str">
        <f>E15</f>
        <v>MŠ Harmonie</v>
      </c>
      <c r="G74" s="49"/>
      <c r="H74" s="49"/>
      <c r="I74" s="128" t="s">
        <v>34</v>
      </c>
      <c r="J74" s="127" t="str">
        <f>E21</f>
        <v>Ing. Dagmar Rudolfová, Ing. Miroslava Najman</v>
      </c>
      <c r="K74" s="49"/>
      <c r="L74" s="47"/>
    </row>
    <row r="75" spans="2:63" s="1" customFormat="1" ht="14.45" customHeight="1">
      <c r="B75" s="32"/>
      <c r="C75" s="51" t="s">
        <v>32</v>
      </c>
      <c r="D75" s="49"/>
      <c r="E75" s="49"/>
      <c r="F75" s="127" t="str">
        <f>IF(E18="","",E18)</f>
        <v/>
      </c>
      <c r="G75" s="49"/>
      <c r="H75" s="49"/>
      <c r="I75" s="126"/>
      <c r="J75" s="49"/>
      <c r="K75" s="49"/>
      <c r="L75" s="47"/>
    </row>
    <row r="76" spans="2:63" s="1" customFormat="1" ht="10.35" customHeight="1">
      <c r="B76" s="32"/>
      <c r="C76" s="49"/>
      <c r="D76" s="49"/>
      <c r="E76" s="49"/>
      <c r="F76" s="49"/>
      <c r="G76" s="49"/>
      <c r="H76" s="49"/>
      <c r="I76" s="126"/>
      <c r="J76" s="49"/>
      <c r="K76" s="49"/>
      <c r="L76" s="47"/>
    </row>
    <row r="77" spans="2:63" s="9" customFormat="1" ht="29.25" customHeight="1">
      <c r="B77" s="129"/>
      <c r="C77" s="130" t="s">
        <v>172</v>
      </c>
      <c r="D77" s="131" t="s">
        <v>59</v>
      </c>
      <c r="E77" s="131" t="s">
        <v>55</v>
      </c>
      <c r="F77" s="131" t="s">
        <v>173</v>
      </c>
      <c r="G77" s="131" t="s">
        <v>174</v>
      </c>
      <c r="H77" s="131" t="s">
        <v>175</v>
      </c>
      <c r="I77" s="132" t="s">
        <v>176</v>
      </c>
      <c r="J77" s="131" t="s">
        <v>165</v>
      </c>
      <c r="K77" s="133" t="s">
        <v>177</v>
      </c>
      <c r="L77" s="134"/>
      <c r="M77" s="66" t="s">
        <v>178</v>
      </c>
      <c r="N77" s="67" t="s">
        <v>44</v>
      </c>
      <c r="O77" s="67" t="s">
        <v>179</v>
      </c>
      <c r="P77" s="67" t="s">
        <v>180</v>
      </c>
      <c r="Q77" s="67" t="s">
        <v>181</v>
      </c>
      <c r="R77" s="67" t="s">
        <v>182</v>
      </c>
      <c r="S77" s="67" t="s">
        <v>183</v>
      </c>
      <c r="T77" s="68" t="s">
        <v>184</v>
      </c>
    </row>
    <row r="78" spans="2:63" s="1" customFormat="1" ht="29.25" customHeight="1">
      <c r="B78" s="32"/>
      <c r="C78" s="72" t="s">
        <v>166</v>
      </c>
      <c r="D78" s="49"/>
      <c r="E78" s="49"/>
      <c r="F78" s="49"/>
      <c r="G78" s="49"/>
      <c r="H78" s="49"/>
      <c r="I78" s="126"/>
      <c r="J78" s="135">
        <f>BK78</f>
        <v>0</v>
      </c>
      <c r="K78" s="49"/>
      <c r="L78" s="47"/>
      <c r="M78" s="69"/>
      <c r="N78" s="70"/>
      <c r="O78" s="70"/>
      <c r="P78" s="136">
        <f>P79</f>
        <v>0</v>
      </c>
      <c r="Q78" s="70"/>
      <c r="R78" s="136">
        <f>R79</f>
        <v>4.5000000000000004E-4</v>
      </c>
      <c r="S78" s="70"/>
      <c r="T78" s="137">
        <f>T79</f>
        <v>0</v>
      </c>
      <c r="AT78" s="23" t="s">
        <v>73</v>
      </c>
      <c r="AU78" s="23" t="s">
        <v>167</v>
      </c>
      <c r="BK78" s="138">
        <f>BK79</f>
        <v>0</v>
      </c>
    </row>
    <row r="79" spans="2:63" s="10" customFormat="1" ht="37.35" customHeight="1">
      <c r="B79" s="139"/>
      <c r="C79" s="140"/>
      <c r="D79" s="141" t="s">
        <v>73</v>
      </c>
      <c r="E79" s="142" t="s">
        <v>185</v>
      </c>
      <c r="F79" s="142" t="s">
        <v>186</v>
      </c>
      <c r="G79" s="140"/>
      <c r="H79" s="140"/>
      <c r="I79" s="143"/>
      <c r="J79" s="144">
        <f>BK79</f>
        <v>0</v>
      </c>
      <c r="K79" s="140"/>
      <c r="L79" s="145"/>
      <c r="M79" s="146"/>
      <c r="N79" s="347"/>
      <c r="O79" s="347"/>
      <c r="P79" s="348">
        <f>P80</f>
        <v>0</v>
      </c>
      <c r="Q79" s="347"/>
      <c r="R79" s="348">
        <f>R80</f>
        <v>4.5000000000000004E-4</v>
      </c>
      <c r="S79" s="347"/>
      <c r="T79" s="147">
        <f>T80</f>
        <v>0</v>
      </c>
      <c r="AR79" s="148" t="s">
        <v>82</v>
      </c>
      <c r="AT79" s="149" t="s">
        <v>73</v>
      </c>
      <c r="AU79" s="149" t="s">
        <v>74</v>
      </c>
      <c r="AY79" s="148" t="s">
        <v>187</v>
      </c>
      <c r="BK79" s="150">
        <f>BK80</f>
        <v>0</v>
      </c>
    </row>
    <row r="80" spans="2:63" s="10" customFormat="1" ht="19.899999999999999" customHeight="1">
      <c r="B80" s="139"/>
      <c r="C80" s="140"/>
      <c r="D80" s="141" t="s">
        <v>73</v>
      </c>
      <c r="E80" s="151" t="s">
        <v>222</v>
      </c>
      <c r="F80" s="151" t="s">
        <v>223</v>
      </c>
      <c r="G80" s="140"/>
      <c r="H80" s="140"/>
      <c r="I80" s="143"/>
      <c r="J80" s="152">
        <f>BK80</f>
        <v>0</v>
      </c>
      <c r="K80" s="140"/>
      <c r="L80" s="145"/>
      <c r="M80" s="146"/>
      <c r="N80" s="347"/>
      <c r="O80" s="347"/>
      <c r="P80" s="348">
        <f>SUM(P81:P95)</f>
        <v>0</v>
      </c>
      <c r="Q80" s="347"/>
      <c r="R80" s="348">
        <f>SUM(R81:R95)</f>
        <v>4.5000000000000004E-4</v>
      </c>
      <c r="S80" s="347"/>
      <c r="T80" s="147">
        <f>SUM(T81:T95)</f>
        <v>0</v>
      </c>
      <c r="AR80" s="148" t="s">
        <v>82</v>
      </c>
      <c r="AT80" s="149" t="s">
        <v>73</v>
      </c>
      <c r="AU80" s="149" t="s">
        <v>82</v>
      </c>
      <c r="AY80" s="148" t="s">
        <v>187</v>
      </c>
      <c r="BK80" s="150">
        <f>SUM(BK81:BK95)</f>
        <v>0</v>
      </c>
    </row>
    <row r="81" spans="2:65" s="1" customFormat="1" ht="16.5" customHeight="1">
      <c r="B81" s="32"/>
      <c r="C81" s="153" t="s">
        <v>82</v>
      </c>
      <c r="D81" s="153" t="s">
        <v>189</v>
      </c>
      <c r="E81" s="154" t="s">
        <v>374</v>
      </c>
      <c r="F81" s="155" t="s">
        <v>375</v>
      </c>
      <c r="G81" s="156" t="s">
        <v>313</v>
      </c>
      <c r="H81" s="157">
        <v>1</v>
      </c>
      <c r="I81" s="158"/>
      <c r="J81" s="159">
        <f>ROUND(I81*H81,2)</f>
        <v>0</v>
      </c>
      <c r="K81" s="155" t="s">
        <v>228</v>
      </c>
      <c r="L81" s="47"/>
      <c r="M81" s="160" t="s">
        <v>21</v>
      </c>
      <c r="N81" s="349" t="s">
        <v>45</v>
      </c>
      <c r="O81" s="308"/>
      <c r="P81" s="350">
        <f>O81*H81</f>
        <v>0</v>
      </c>
      <c r="Q81" s="350">
        <v>0</v>
      </c>
      <c r="R81" s="350">
        <f>Q81*H81</f>
        <v>0</v>
      </c>
      <c r="S81" s="350">
        <v>0</v>
      </c>
      <c r="T81" s="161">
        <f>S81*H81</f>
        <v>0</v>
      </c>
      <c r="AR81" s="23" t="s">
        <v>194</v>
      </c>
      <c r="AT81" s="23" t="s">
        <v>189</v>
      </c>
      <c r="AU81" s="23" t="s">
        <v>84</v>
      </c>
      <c r="AY81" s="23" t="s">
        <v>187</v>
      </c>
      <c r="BE81" s="162">
        <f>IF(N81="základní",J81,0)</f>
        <v>0</v>
      </c>
      <c r="BF81" s="162">
        <f>IF(N81="snížená",J81,0)</f>
        <v>0</v>
      </c>
      <c r="BG81" s="162">
        <f>IF(N81="zákl. přenesená",J81,0)</f>
        <v>0</v>
      </c>
      <c r="BH81" s="162">
        <f>IF(N81="sníž. přenesená",J81,0)</f>
        <v>0</v>
      </c>
      <c r="BI81" s="162">
        <f>IF(N81="nulová",J81,0)</f>
        <v>0</v>
      </c>
      <c r="BJ81" s="23" t="s">
        <v>82</v>
      </c>
      <c r="BK81" s="162">
        <f>ROUND(I81*H81,2)</f>
        <v>0</v>
      </c>
      <c r="BL81" s="23" t="s">
        <v>194</v>
      </c>
      <c r="BM81" s="23" t="s">
        <v>376</v>
      </c>
    </row>
    <row r="82" spans="2:65" s="11" customFormat="1">
      <c r="B82" s="163"/>
      <c r="C82" s="164"/>
      <c r="D82" s="165" t="s">
        <v>196</v>
      </c>
      <c r="E82" s="166" t="s">
        <v>21</v>
      </c>
      <c r="F82" s="167" t="s">
        <v>377</v>
      </c>
      <c r="G82" s="164"/>
      <c r="H82" s="166" t="s">
        <v>21</v>
      </c>
      <c r="I82" s="168"/>
      <c r="J82" s="164"/>
      <c r="K82" s="164"/>
      <c r="L82" s="169"/>
      <c r="M82" s="170"/>
      <c r="N82" s="351"/>
      <c r="O82" s="351"/>
      <c r="P82" s="351"/>
      <c r="Q82" s="351"/>
      <c r="R82" s="351"/>
      <c r="S82" s="351"/>
      <c r="T82" s="171"/>
      <c r="AT82" s="172" t="s">
        <v>196</v>
      </c>
      <c r="AU82" s="172" t="s">
        <v>84</v>
      </c>
      <c r="AV82" s="11" t="s">
        <v>82</v>
      </c>
      <c r="AW82" s="11" t="s">
        <v>37</v>
      </c>
      <c r="AX82" s="11" t="s">
        <v>74</v>
      </c>
      <c r="AY82" s="172" t="s">
        <v>187</v>
      </c>
    </row>
    <row r="83" spans="2:65" s="12" customFormat="1">
      <c r="B83" s="173"/>
      <c r="C83" s="174"/>
      <c r="D83" s="165" t="s">
        <v>196</v>
      </c>
      <c r="E83" s="175" t="s">
        <v>21</v>
      </c>
      <c r="F83" s="176" t="s">
        <v>82</v>
      </c>
      <c r="G83" s="174"/>
      <c r="H83" s="177">
        <v>1</v>
      </c>
      <c r="I83" s="178"/>
      <c r="J83" s="174"/>
      <c r="K83" s="174"/>
      <c r="L83" s="179"/>
      <c r="M83" s="180"/>
      <c r="N83" s="352"/>
      <c r="O83" s="352"/>
      <c r="P83" s="352"/>
      <c r="Q83" s="352"/>
      <c r="R83" s="352"/>
      <c r="S83" s="352"/>
      <c r="T83" s="181"/>
      <c r="AT83" s="182" t="s">
        <v>196</v>
      </c>
      <c r="AU83" s="182" t="s">
        <v>84</v>
      </c>
      <c r="AV83" s="12" t="s">
        <v>84</v>
      </c>
      <c r="AW83" s="12" t="s">
        <v>37</v>
      </c>
      <c r="AX83" s="12" t="s">
        <v>82</v>
      </c>
      <c r="AY83" s="182" t="s">
        <v>187</v>
      </c>
    </row>
    <row r="84" spans="2:65" s="1" customFormat="1" ht="16.5" customHeight="1">
      <c r="B84" s="32"/>
      <c r="C84" s="153" t="s">
        <v>84</v>
      </c>
      <c r="D84" s="153" t="s">
        <v>189</v>
      </c>
      <c r="E84" s="154" t="s">
        <v>378</v>
      </c>
      <c r="F84" s="155" t="s">
        <v>379</v>
      </c>
      <c r="G84" s="156" t="s">
        <v>313</v>
      </c>
      <c r="H84" s="157">
        <v>1</v>
      </c>
      <c r="I84" s="158"/>
      <c r="J84" s="159">
        <f>ROUND(I84*H84,2)</f>
        <v>0</v>
      </c>
      <c r="K84" s="155" t="s">
        <v>228</v>
      </c>
      <c r="L84" s="47"/>
      <c r="M84" s="160" t="s">
        <v>21</v>
      </c>
      <c r="N84" s="349" t="s">
        <v>45</v>
      </c>
      <c r="O84" s="308"/>
      <c r="P84" s="350">
        <f>O84*H84</f>
        <v>0</v>
      </c>
      <c r="Q84" s="350">
        <v>0</v>
      </c>
      <c r="R84" s="350">
        <f>Q84*H84</f>
        <v>0</v>
      </c>
      <c r="S84" s="350">
        <v>0</v>
      </c>
      <c r="T84" s="161">
        <f>S84*H84</f>
        <v>0</v>
      </c>
      <c r="AR84" s="23" t="s">
        <v>194</v>
      </c>
      <c r="AT84" s="23" t="s">
        <v>189</v>
      </c>
      <c r="AU84" s="23" t="s">
        <v>84</v>
      </c>
      <c r="AY84" s="23" t="s">
        <v>187</v>
      </c>
      <c r="BE84" s="162">
        <f>IF(N84="základní",J84,0)</f>
        <v>0</v>
      </c>
      <c r="BF84" s="162">
        <f>IF(N84="snížená",J84,0)</f>
        <v>0</v>
      </c>
      <c r="BG84" s="162">
        <f>IF(N84="zákl. přenesená",J84,0)</f>
        <v>0</v>
      </c>
      <c r="BH84" s="162">
        <f>IF(N84="sníž. přenesená",J84,0)</f>
        <v>0</v>
      </c>
      <c r="BI84" s="162">
        <f>IF(N84="nulová",J84,0)</f>
        <v>0</v>
      </c>
      <c r="BJ84" s="23" t="s">
        <v>82</v>
      </c>
      <c r="BK84" s="162">
        <f>ROUND(I84*H84,2)</f>
        <v>0</v>
      </c>
      <c r="BL84" s="23" t="s">
        <v>194</v>
      </c>
      <c r="BM84" s="23" t="s">
        <v>380</v>
      </c>
    </row>
    <row r="85" spans="2:65" s="11" customFormat="1">
      <c r="B85" s="163"/>
      <c r="C85" s="164"/>
      <c r="D85" s="165" t="s">
        <v>196</v>
      </c>
      <c r="E85" s="166" t="s">
        <v>21</v>
      </c>
      <c r="F85" s="167" t="s">
        <v>381</v>
      </c>
      <c r="G85" s="164"/>
      <c r="H85" s="166" t="s">
        <v>21</v>
      </c>
      <c r="I85" s="168"/>
      <c r="J85" s="164"/>
      <c r="K85" s="164"/>
      <c r="L85" s="169"/>
      <c r="M85" s="170"/>
      <c r="N85" s="351"/>
      <c r="O85" s="351"/>
      <c r="P85" s="351"/>
      <c r="Q85" s="351"/>
      <c r="R85" s="351"/>
      <c r="S85" s="351"/>
      <c r="T85" s="171"/>
      <c r="AT85" s="172" t="s">
        <v>196</v>
      </c>
      <c r="AU85" s="172" t="s">
        <v>84</v>
      </c>
      <c r="AV85" s="11" t="s">
        <v>82</v>
      </c>
      <c r="AW85" s="11" t="s">
        <v>37</v>
      </c>
      <c r="AX85" s="11" t="s">
        <v>74</v>
      </c>
      <c r="AY85" s="172" t="s">
        <v>187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382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82</v>
      </c>
      <c r="G87" s="174"/>
      <c r="H87" s="177">
        <v>1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38.25" customHeight="1">
      <c r="B88" s="32"/>
      <c r="C88" s="153" t="s">
        <v>201</v>
      </c>
      <c r="D88" s="153" t="s">
        <v>189</v>
      </c>
      <c r="E88" s="154" t="s">
        <v>383</v>
      </c>
      <c r="F88" s="155" t="s">
        <v>206</v>
      </c>
      <c r="G88" s="156" t="s">
        <v>192</v>
      </c>
      <c r="H88" s="157">
        <v>15</v>
      </c>
      <c r="I88" s="158"/>
      <c r="J88" s="159">
        <f>ROUND(I88*H88,2)</f>
        <v>0</v>
      </c>
      <c r="K88" s="155" t="s">
        <v>228</v>
      </c>
      <c r="L88" s="47"/>
      <c r="M88" s="160" t="s">
        <v>21</v>
      </c>
      <c r="N88" s="349" t="s">
        <v>45</v>
      </c>
      <c r="O88" s="308"/>
      <c r="P88" s="350">
        <f>O88*H88</f>
        <v>0</v>
      </c>
      <c r="Q88" s="350">
        <v>0</v>
      </c>
      <c r="R88" s="350">
        <f>Q88*H88</f>
        <v>0</v>
      </c>
      <c r="S88" s="350">
        <v>0</v>
      </c>
      <c r="T88" s="161">
        <f>S88*H88</f>
        <v>0</v>
      </c>
      <c r="AR88" s="23" t="s">
        <v>194</v>
      </c>
      <c r="AT88" s="23" t="s">
        <v>189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384</v>
      </c>
    </row>
    <row r="89" spans="2:65" s="11" customFormat="1">
      <c r="B89" s="163"/>
      <c r="C89" s="164"/>
      <c r="D89" s="165" t="s">
        <v>196</v>
      </c>
      <c r="E89" s="166" t="s">
        <v>21</v>
      </c>
      <c r="F89" s="167" t="s">
        <v>385</v>
      </c>
      <c r="G89" s="164"/>
      <c r="H89" s="166" t="s">
        <v>21</v>
      </c>
      <c r="I89" s="168"/>
      <c r="J89" s="164"/>
      <c r="K89" s="164"/>
      <c r="L89" s="169"/>
      <c r="M89" s="170"/>
      <c r="N89" s="351"/>
      <c r="O89" s="351"/>
      <c r="P89" s="351"/>
      <c r="Q89" s="351"/>
      <c r="R89" s="351"/>
      <c r="S89" s="351"/>
      <c r="T89" s="171"/>
      <c r="AT89" s="172" t="s">
        <v>196</v>
      </c>
      <c r="AU89" s="172" t="s">
        <v>84</v>
      </c>
      <c r="AV89" s="11" t="s">
        <v>82</v>
      </c>
      <c r="AW89" s="11" t="s">
        <v>37</v>
      </c>
      <c r="AX89" s="11" t="s">
        <v>74</v>
      </c>
      <c r="AY89" s="172" t="s">
        <v>187</v>
      </c>
    </row>
    <row r="90" spans="2:65" s="12" customFormat="1">
      <c r="B90" s="173"/>
      <c r="C90" s="174"/>
      <c r="D90" s="165" t="s">
        <v>196</v>
      </c>
      <c r="E90" s="175" t="s">
        <v>21</v>
      </c>
      <c r="F90" s="176" t="s">
        <v>10</v>
      </c>
      <c r="G90" s="174"/>
      <c r="H90" s="177">
        <v>15</v>
      </c>
      <c r="I90" s="178"/>
      <c r="J90" s="174"/>
      <c r="K90" s="174"/>
      <c r="L90" s="179"/>
      <c r="M90" s="180"/>
      <c r="N90" s="352"/>
      <c r="O90" s="352"/>
      <c r="P90" s="352"/>
      <c r="Q90" s="352"/>
      <c r="R90" s="352"/>
      <c r="S90" s="352"/>
      <c r="T90" s="181"/>
      <c r="AT90" s="182" t="s">
        <v>196</v>
      </c>
      <c r="AU90" s="182" t="s">
        <v>84</v>
      </c>
      <c r="AV90" s="12" t="s">
        <v>84</v>
      </c>
      <c r="AW90" s="12" t="s">
        <v>37</v>
      </c>
      <c r="AX90" s="12" t="s">
        <v>82</v>
      </c>
      <c r="AY90" s="182" t="s">
        <v>187</v>
      </c>
    </row>
    <row r="91" spans="2:65" s="1" customFormat="1" ht="25.5" customHeight="1">
      <c r="B91" s="32"/>
      <c r="C91" s="153" t="s">
        <v>194</v>
      </c>
      <c r="D91" s="153" t="s">
        <v>189</v>
      </c>
      <c r="E91" s="154" t="s">
        <v>210</v>
      </c>
      <c r="F91" s="155" t="s">
        <v>211</v>
      </c>
      <c r="G91" s="156" t="s">
        <v>192</v>
      </c>
      <c r="H91" s="157">
        <v>15</v>
      </c>
      <c r="I91" s="158"/>
      <c r="J91" s="159">
        <f>ROUND(I91*H91,2)</f>
        <v>0</v>
      </c>
      <c r="K91" s="155" t="s">
        <v>193</v>
      </c>
      <c r="L91" s="47"/>
      <c r="M91" s="160" t="s">
        <v>21</v>
      </c>
      <c r="N91" s="349" t="s">
        <v>45</v>
      </c>
      <c r="O91" s="308"/>
      <c r="P91" s="350">
        <f>O91*H91</f>
        <v>0</v>
      </c>
      <c r="Q91" s="350">
        <v>0</v>
      </c>
      <c r="R91" s="350">
        <f>Q91*H91</f>
        <v>0</v>
      </c>
      <c r="S91" s="350">
        <v>0</v>
      </c>
      <c r="T91" s="161">
        <f>S91*H91</f>
        <v>0</v>
      </c>
      <c r="AR91" s="23" t="s">
        <v>194</v>
      </c>
      <c r="AT91" s="23" t="s">
        <v>189</v>
      </c>
      <c r="AU91" s="23" t="s">
        <v>84</v>
      </c>
      <c r="AY91" s="23" t="s">
        <v>187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23" t="s">
        <v>82</v>
      </c>
      <c r="BK91" s="162">
        <f>ROUND(I91*H91,2)</f>
        <v>0</v>
      </c>
      <c r="BL91" s="23" t="s">
        <v>194</v>
      </c>
      <c r="BM91" s="23" t="s">
        <v>386</v>
      </c>
    </row>
    <row r="92" spans="2:65" s="11" customFormat="1">
      <c r="B92" s="163"/>
      <c r="C92" s="164"/>
      <c r="D92" s="165" t="s">
        <v>196</v>
      </c>
      <c r="E92" s="166" t="s">
        <v>21</v>
      </c>
      <c r="F92" s="167" t="s">
        <v>293</v>
      </c>
      <c r="G92" s="164"/>
      <c r="H92" s="166" t="s">
        <v>21</v>
      </c>
      <c r="I92" s="168"/>
      <c r="J92" s="164"/>
      <c r="K92" s="164"/>
      <c r="L92" s="169"/>
      <c r="M92" s="170"/>
      <c r="N92" s="351"/>
      <c r="O92" s="351"/>
      <c r="P92" s="351"/>
      <c r="Q92" s="351"/>
      <c r="R92" s="351"/>
      <c r="S92" s="351"/>
      <c r="T92" s="171"/>
      <c r="AT92" s="172" t="s">
        <v>196</v>
      </c>
      <c r="AU92" s="172" t="s">
        <v>84</v>
      </c>
      <c r="AV92" s="11" t="s">
        <v>82</v>
      </c>
      <c r="AW92" s="11" t="s">
        <v>37</v>
      </c>
      <c r="AX92" s="11" t="s">
        <v>74</v>
      </c>
      <c r="AY92" s="172" t="s">
        <v>187</v>
      </c>
    </row>
    <row r="93" spans="2:65" s="12" customFormat="1">
      <c r="B93" s="173"/>
      <c r="C93" s="174"/>
      <c r="D93" s="165" t="s">
        <v>196</v>
      </c>
      <c r="E93" s="175" t="s">
        <v>21</v>
      </c>
      <c r="F93" s="176" t="s">
        <v>10</v>
      </c>
      <c r="G93" s="174"/>
      <c r="H93" s="177">
        <v>15</v>
      </c>
      <c r="I93" s="178"/>
      <c r="J93" s="174"/>
      <c r="K93" s="174"/>
      <c r="L93" s="179"/>
      <c r="M93" s="180"/>
      <c r="N93" s="352"/>
      <c r="O93" s="352"/>
      <c r="P93" s="352"/>
      <c r="Q93" s="352"/>
      <c r="R93" s="352"/>
      <c r="S93" s="352"/>
      <c r="T93" s="181"/>
      <c r="AT93" s="182" t="s">
        <v>196</v>
      </c>
      <c r="AU93" s="182" t="s">
        <v>84</v>
      </c>
      <c r="AV93" s="12" t="s">
        <v>84</v>
      </c>
      <c r="AW93" s="12" t="s">
        <v>37</v>
      </c>
      <c r="AX93" s="12" t="s">
        <v>82</v>
      </c>
      <c r="AY93" s="182" t="s">
        <v>187</v>
      </c>
    </row>
    <row r="94" spans="2:65" s="1" customFormat="1" ht="16.5" customHeight="1">
      <c r="B94" s="32"/>
      <c r="C94" s="183" t="s">
        <v>209</v>
      </c>
      <c r="D94" s="183" t="s">
        <v>215</v>
      </c>
      <c r="E94" s="184" t="s">
        <v>216</v>
      </c>
      <c r="F94" s="185" t="s">
        <v>217</v>
      </c>
      <c r="G94" s="186" t="s">
        <v>218</v>
      </c>
      <c r="H94" s="187">
        <v>0.45</v>
      </c>
      <c r="I94" s="188"/>
      <c r="J94" s="189">
        <f>ROUND(I94*H94,2)</f>
        <v>0</v>
      </c>
      <c r="K94" s="185" t="s">
        <v>193</v>
      </c>
      <c r="L94" s="190"/>
      <c r="M94" s="191" t="s">
        <v>21</v>
      </c>
      <c r="N94" s="353" t="s">
        <v>45</v>
      </c>
      <c r="O94" s="308"/>
      <c r="P94" s="350">
        <f>O94*H94</f>
        <v>0</v>
      </c>
      <c r="Q94" s="350">
        <v>1E-3</v>
      </c>
      <c r="R94" s="350">
        <f>Q94*H94</f>
        <v>4.5000000000000004E-4</v>
      </c>
      <c r="S94" s="350">
        <v>0</v>
      </c>
      <c r="T94" s="161">
        <f>S94*H94</f>
        <v>0</v>
      </c>
      <c r="AR94" s="23" t="s">
        <v>219</v>
      </c>
      <c r="AT94" s="23" t="s">
        <v>215</v>
      </c>
      <c r="AU94" s="23" t="s">
        <v>84</v>
      </c>
      <c r="AY94" s="23" t="s">
        <v>187</v>
      </c>
      <c r="BE94" s="162">
        <f>IF(N94="základní",J94,0)</f>
        <v>0</v>
      </c>
      <c r="BF94" s="162">
        <f>IF(N94="snížená",J94,0)</f>
        <v>0</v>
      </c>
      <c r="BG94" s="162">
        <f>IF(N94="zákl. přenesená",J94,0)</f>
        <v>0</v>
      </c>
      <c r="BH94" s="162">
        <f>IF(N94="sníž. přenesená",J94,0)</f>
        <v>0</v>
      </c>
      <c r="BI94" s="162">
        <f>IF(N94="nulová",J94,0)</f>
        <v>0</v>
      </c>
      <c r="BJ94" s="23" t="s">
        <v>82</v>
      </c>
      <c r="BK94" s="162">
        <f>ROUND(I94*H94,2)</f>
        <v>0</v>
      </c>
      <c r="BL94" s="23" t="s">
        <v>194</v>
      </c>
      <c r="BM94" s="23" t="s">
        <v>387</v>
      </c>
    </row>
    <row r="95" spans="2:65" s="12" customFormat="1">
      <c r="B95" s="173"/>
      <c r="C95" s="174"/>
      <c r="D95" s="165" t="s">
        <v>196</v>
      </c>
      <c r="E95" s="175" t="s">
        <v>21</v>
      </c>
      <c r="F95" s="176" t="s">
        <v>388</v>
      </c>
      <c r="G95" s="174"/>
      <c r="H95" s="177">
        <v>0.45</v>
      </c>
      <c r="I95" s="178"/>
      <c r="J95" s="174"/>
      <c r="K95" s="174"/>
      <c r="L95" s="179"/>
      <c r="M95" s="192"/>
      <c r="N95" s="193"/>
      <c r="O95" s="193"/>
      <c r="P95" s="193"/>
      <c r="Q95" s="193"/>
      <c r="R95" s="193"/>
      <c r="S95" s="193"/>
      <c r="T95" s="194"/>
      <c r="AT95" s="182" t="s">
        <v>196</v>
      </c>
      <c r="AU95" s="182" t="s">
        <v>84</v>
      </c>
      <c r="AV95" s="12" t="s">
        <v>84</v>
      </c>
      <c r="AW95" s="12" t="s">
        <v>37</v>
      </c>
      <c r="AX95" s="12" t="s">
        <v>82</v>
      </c>
      <c r="AY95" s="182" t="s">
        <v>187</v>
      </c>
    </row>
    <row r="96" spans="2:65" s="1" customFormat="1" ht="6.95" customHeight="1">
      <c r="B96" s="42"/>
      <c r="C96" s="43"/>
      <c r="D96" s="43"/>
      <c r="E96" s="43"/>
      <c r="F96" s="43"/>
      <c r="G96" s="43"/>
      <c r="H96" s="43"/>
      <c r="I96" s="108"/>
      <c r="J96" s="43"/>
      <c r="K96" s="43"/>
      <c r="L96" s="47"/>
    </row>
  </sheetData>
  <sheetProtection algorithmName="SHA-512" hashValue="AZhWlfaJgBIT+8w3zZ0tYCVOiCCn2uEL2N9I8zzHWyTHAI81sbmjz1CG2P/A+LH6sp/MMHwhPDAW3T4H7RPPiA==" saltValue="9ZZ2Shi/VEKuz8klnOfvbZTWjBL/U4VjOMkam+rgMcBRngiyiw/7LP+ta+q2v7YFHW00RU48OF4d1rRN3zNC8A==" spinCount="100000" sheet="1" objects="1" scenarios="1" formatColumns="0" formatRows="0" autoFilter="0"/>
  <autoFilter ref="C77:K95" xr:uid="{00000000-0009-0000-0000-00000A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A00-000000000000}"/>
    <hyperlink ref="G1:H1" location="C54" display="2) Rekapitulace" xr:uid="{00000000-0004-0000-0A00-000001000000}"/>
    <hyperlink ref="J1" location="C77" display="3) Soupis prací" xr:uid="{00000000-0004-0000-0A00-000002000000}"/>
    <hyperlink ref="L1:V1" location="'Rekapitulace stavby'!C2" display="Rekapitulace stavby" xr:uid="{00000000-0004-0000-0A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R100"/>
  <sheetViews>
    <sheetView showGridLines="0" workbookViewId="0" xr3:uid="{FF0BDA26-1AD6-5648-BD9A-E01AA4DDCA7C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114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389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ROUND(SUM(BE79:BE99), 2)</f>
        <v>0</v>
      </c>
      <c r="G30" s="308"/>
      <c r="H30" s="308"/>
      <c r="I30" s="338">
        <v>0.21</v>
      </c>
      <c r="J30" s="337">
        <f>ROUND(ROUND((SUM(BE79:BE99)),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ROUND(SUM(BF79:BF99), 2)</f>
        <v>0</v>
      </c>
      <c r="G31" s="308"/>
      <c r="H31" s="308"/>
      <c r="I31" s="338">
        <v>0.15</v>
      </c>
      <c r="J31" s="337">
        <f>ROUND(ROUND((SUM(BF79:BF99)),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ROUND(SUM(BG79:BG99),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ROUND(SUM(BH79:BH99),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ROUND(SUM(BI79:BI99),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11 - Zpevněné kmeny stromů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170</v>
      </c>
      <c r="E59" s="122"/>
      <c r="F59" s="122"/>
      <c r="G59" s="122"/>
      <c r="H59" s="122"/>
      <c r="I59" s="123"/>
      <c r="J59" s="124">
        <f>J95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>11 - Zpevněné kmeny stromů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8.9999999999999992E-5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P81+P95</f>
        <v>0</v>
      </c>
      <c r="Q80" s="347"/>
      <c r="R80" s="348">
        <f>R81+R95</f>
        <v>8.9999999999999992E-5</v>
      </c>
      <c r="S80" s="347"/>
      <c r="T80" s="147">
        <f>T81+T95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BK81+BK95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SUM(P82:P94)</f>
        <v>0</v>
      </c>
      <c r="Q81" s="347"/>
      <c r="R81" s="348">
        <f>SUM(R82:R94)</f>
        <v>8.9999999999999992E-5</v>
      </c>
      <c r="S81" s="347"/>
      <c r="T81" s="147">
        <f>SUM(T82:T94)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SUM(BK82:BK94)</f>
        <v>0</v>
      </c>
    </row>
    <row r="82" spans="2:65" s="1" customFormat="1" ht="25.5" customHeight="1">
      <c r="B82" s="32"/>
      <c r="C82" s="153" t="s">
        <v>82</v>
      </c>
      <c r="D82" s="153" t="s">
        <v>189</v>
      </c>
      <c r="E82" s="154" t="s">
        <v>190</v>
      </c>
      <c r="F82" s="155" t="s">
        <v>191</v>
      </c>
      <c r="G82" s="156" t="s">
        <v>192</v>
      </c>
      <c r="H82" s="157">
        <v>3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390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391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201</v>
      </c>
      <c r="G84" s="174"/>
      <c r="H84" s="177">
        <v>3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25.5" customHeight="1">
      <c r="B85" s="32"/>
      <c r="C85" s="153" t="s">
        <v>84</v>
      </c>
      <c r="D85" s="153" t="s">
        <v>189</v>
      </c>
      <c r="E85" s="154" t="s">
        <v>198</v>
      </c>
      <c r="F85" s="155" t="s">
        <v>199</v>
      </c>
      <c r="G85" s="156" t="s">
        <v>192</v>
      </c>
      <c r="H85" s="157">
        <v>3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392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393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201</v>
      </c>
      <c r="G87" s="174"/>
      <c r="H87" s="177">
        <v>3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38.25" customHeight="1">
      <c r="B88" s="32"/>
      <c r="C88" s="153" t="s">
        <v>201</v>
      </c>
      <c r="D88" s="153" t="s">
        <v>189</v>
      </c>
      <c r="E88" s="154" t="s">
        <v>205</v>
      </c>
      <c r="F88" s="155" t="s">
        <v>206</v>
      </c>
      <c r="G88" s="156" t="s">
        <v>192</v>
      </c>
      <c r="H88" s="157">
        <v>3</v>
      </c>
      <c r="I88" s="158"/>
      <c r="J88" s="159">
        <f>ROUND(I88*H88,2)</f>
        <v>0</v>
      </c>
      <c r="K88" s="155" t="s">
        <v>193</v>
      </c>
      <c r="L88" s="47"/>
      <c r="M88" s="160" t="s">
        <v>21</v>
      </c>
      <c r="N88" s="349" t="s">
        <v>45</v>
      </c>
      <c r="O88" s="308"/>
      <c r="P88" s="350">
        <f>O88*H88</f>
        <v>0</v>
      </c>
      <c r="Q88" s="350">
        <v>0</v>
      </c>
      <c r="R88" s="350">
        <f>Q88*H88</f>
        <v>0</v>
      </c>
      <c r="S88" s="350">
        <v>0</v>
      </c>
      <c r="T88" s="161">
        <f>S88*H88</f>
        <v>0</v>
      </c>
      <c r="AR88" s="23" t="s">
        <v>194</v>
      </c>
      <c r="AT88" s="23" t="s">
        <v>189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394</v>
      </c>
    </row>
    <row r="89" spans="2:65" s="12" customFormat="1">
      <c r="B89" s="173"/>
      <c r="C89" s="174"/>
      <c r="D89" s="165" t="s">
        <v>196</v>
      </c>
      <c r="E89" s="175" t="s">
        <v>21</v>
      </c>
      <c r="F89" s="176" t="s">
        <v>201</v>
      </c>
      <c r="G89" s="174"/>
      <c r="H89" s="177">
        <v>3</v>
      </c>
      <c r="I89" s="178"/>
      <c r="J89" s="174"/>
      <c r="K89" s="174"/>
      <c r="L89" s="179"/>
      <c r="M89" s="180"/>
      <c r="N89" s="352"/>
      <c r="O89" s="352"/>
      <c r="P89" s="352"/>
      <c r="Q89" s="352"/>
      <c r="R89" s="352"/>
      <c r="S89" s="352"/>
      <c r="T89" s="181"/>
      <c r="AT89" s="182" t="s">
        <v>196</v>
      </c>
      <c r="AU89" s="182" t="s">
        <v>84</v>
      </c>
      <c r="AV89" s="12" t="s">
        <v>84</v>
      </c>
      <c r="AW89" s="12" t="s">
        <v>37</v>
      </c>
      <c r="AX89" s="12" t="s">
        <v>82</v>
      </c>
      <c r="AY89" s="182" t="s">
        <v>187</v>
      </c>
    </row>
    <row r="90" spans="2:65" s="1" customFormat="1" ht="25.5" customHeight="1">
      <c r="B90" s="32"/>
      <c r="C90" s="153" t="s">
        <v>194</v>
      </c>
      <c r="D90" s="153" t="s">
        <v>189</v>
      </c>
      <c r="E90" s="154" t="s">
        <v>210</v>
      </c>
      <c r="F90" s="155" t="s">
        <v>211</v>
      </c>
      <c r="G90" s="156" t="s">
        <v>192</v>
      </c>
      <c r="H90" s="157">
        <v>3</v>
      </c>
      <c r="I90" s="158"/>
      <c r="J90" s="159">
        <f>ROUND(I90*H90,2)</f>
        <v>0</v>
      </c>
      <c r="K90" s="155" t="s">
        <v>193</v>
      </c>
      <c r="L90" s="47"/>
      <c r="M90" s="160" t="s">
        <v>21</v>
      </c>
      <c r="N90" s="349" t="s">
        <v>45</v>
      </c>
      <c r="O90" s="308"/>
      <c r="P90" s="350">
        <f>O90*H90</f>
        <v>0</v>
      </c>
      <c r="Q90" s="350">
        <v>0</v>
      </c>
      <c r="R90" s="350">
        <f>Q90*H90</f>
        <v>0</v>
      </c>
      <c r="S90" s="350">
        <v>0</v>
      </c>
      <c r="T90" s="161">
        <f>S90*H90</f>
        <v>0</v>
      </c>
      <c r="AR90" s="23" t="s">
        <v>194</v>
      </c>
      <c r="AT90" s="23" t="s">
        <v>189</v>
      </c>
      <c r="AU90" s="23" t="s">
        <v>84</v>
      </c>
      <c r="AY90" s="23" t="s">
        <v>187</v>
      </c>
      <c r="BE90" s="162">
        <f>IF(N90="základní",J90,0)</f>
        <v>0</v>
      </c>
      <c r="BF90" s="162">
        <f>IF(N90="snížená",J90,0)</f>
        <v>0</v>
      </c>
      <c r="BG90" s="162">
        <f>IF(N90="zákl. přenesená",J90,0)</f>
        <v>0</v>
      </c>
      <c r="BH90" s="162">
        <f>IF(N90="sníž. přenesená",J90,0)</f>
        <v>0</v>
      </c>
      <c r="BI90" s="162">
        <f>IF(N90="nulová",J90,0)</f>
        <v>0</v>
      </c>
      <c r="BJ90" s="23" t="s">
        <v>82</v>
      </c>
      <c r="BK90" s="162">
        <f>ROUND(I90*H90,2)</f>
        <v>0</v>
      </c>
      <c r="BL90" s="23" t="s">
        <v>194</v>
      </c>
      <c r="BM90" s="23" t="s">
        <v>395</v>
      </c>
    </row>
    <row r="91" spans="2:65" s="11" customFormat="1">
      <c r="B91" s="163"/>
      <c r="C91" s="164"/>
      <c r="D91" s="165" t="s">
        <v>196</v>
      </c>
      <c r="E91" s="166" t="s">
        <v>21</v>
      </c>
      <c r="F91" s="167" t="s">
        <v>308</v>
      </c>
      <c r="G91" s="164"/>
      <c r="H91" s="166" t="s">
        <v>21</v>
      </c>
      <c r="I91" s="168"/>
      <c r="J91" s="164"/>
      <c r="K91" s="164"/>
      <c r="L91" s="169"/>
      <c r="M91" s="170"/>
      <c r="N91" s="351"/>
      <c r="O91" s="351"/>
      <c r="P91" s="351"/>
      <c r="Q91" s="351"/>
      <c r="R91" s="351"/>
      <c r="S91" s="351"/>
      <c r="T91" s="171"/>
      <c r="AT91" s="172" t="s">
        <v>196</v>
      </c>
      <c r="AU91" s="172" t="s">
        <v>84</v>
      </c>
      <c r="AV91" s="11" t="s">
        <v>82</v>
      </c>
      <c r="AW91" s="11" t="s">
        <v>37</v>
      </c>
      <c r="AX91" s="11" t="s">
        <v>74</v>
      </c>
      <c r="AY91" s="172" t="s">
        <v>187</v>
      </c>
    </row>
    <row r="92" spans="2:65" s="12" customFormat="1">
      <c r="B92" s="173"/>
      <c r="C92" s="174"/>
      <c r="D92" s="165" t="s">
        <v>196</v>
      </c>
      <c r="E92" s="175" t="s">
        <v>21</v>
      </c>
      <c r="F92" s="176" t="s">
        <v>201</v>
      </c>
      <c r="G92" s="174"/>
      <c r="H92" s="177">
        <v>3</v>
      </c>
      <c r="I92" s="178"/>
      <c r="J92" s="174"/>
      <c r="K92" s="174"/>
      <c r="L92" s="179"/>
      <c r="M92" s="180"/>
      <c r="N92" s="352"/>
      <c r="O92" s="352"/>
      <c r="P92" s="352"/>
      <c r="Q92" s="352"/>
      <c r="R92" s="352"/>
      <c r="S92" s="352"/>
      <c r="T92" s="181"/>
      <c r="AT92" s="182" t="s">
        <v>196</v>
      </c>
      <c r="AU92" s="182" t="s">
        <v>84</v>
      </c>
      <c r="AV92" s="12" t="s">
        <v>84</v>
      </c>
      <c r="AW92" s="12" t="s">
        <v>37</v>
      </c>
      <c r="AX92" s="12" t="s">
        <v>82</v>
      </c>
      <c r="AY92" s="182" t="s">
        <v>187</v>
      </c>
    </row>
    <row r="93" spans="2:65" s="1" customFormat="1" ht="16.5" customHeight="1">
      <c r="B93" s="32"/>
      <c r="C93" s="183" t="s">
        <v>209</v>
      </c>
      <c r="D93" s="183" t="s">
        <v>215</v>
      </c>
      <c r="E93" s="184" t="s">
        <v>216</v>
      </c>
      <c r="F93" s="185" t="s">
        <v>217</v>
      </c>
      <c r="G93" s="186" t="s">
        <v>218</v>
      </c>
      <c r="H93" s="187">
        <v>0.09</v>
      </c>
      <c r="I93" s="188"/>
      <c r="J93" s="189">
        <f>ROUND(I93*H93,2)</f>
        <v>0</v>
      </c>
      <c r="K93" s="185" t="s">
        <v>193</v>
      </c>
      <c r="L93" s="190"/>
      <c r="M93" s="191" t="s">
        <v>21</v>
      </c>
      <c r="N93" s="353" t="s">
        <v>45</v>
      </c>
      <c r="O93" s="308"/>
      <c r="P93" s="350">
        <f>O93*H93</f>
        <v>0</v>
      </c>
      <c r="Q93" s="350">
        <v>1E-3</v>
      </c>
      <c r="R93" s="350">
        <f>Q93*H93</f>
        <v>8.9999999999999992E-5</v>
      </c>
      <c r="S93" s="350">
        <v>0</v>
      </c>
      <c r="T93" s="161">
        <f>S93*H93</f>
        <v>0</v>
      </c>
      <c r="AR93" s="23" t="s">
        <v>219</v>
      </c>
      <c r="AT93" s="23" t="s">
        <v>215</v>
      </c>
      <c r="AU93" s="23" t="s">
        <v>84</v>
      </c>
      <c r="AY93" s="23" t="s">
        <v>187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23" t="s">
        <v>82</v>
      </c>
      <c r="BK93" s="162">
        <f>ROUND(I93*H93,2)</f>
        <v>0</v>
      </c>
      <c r="BL93" s="23" t="s">
        <v>194</v>
      </c>
      <c r="BM93" s="23" t="s">
        <v>396</v>
      </c>
    </row>
    <row r="94" spans="2:65" s="12" customFormat="1">
      <c r="B94" s="173"/>
      <c r="C94" s="174"/>
      <c r="D94" s="165" t="s">
        <v>196</v>
      </c>
      <c r="E94" s="175" t="s">
        <v>21</v>
      </c>
      <c r="F94" s="176" t="s">
        <v>310</v>
      </c>
      <c r="G94" s="174"/>
      <c r="H94" s="177">
        <v>0.09</v>
      </c>
      <c r="I94" s="178"/>
      <c r="J94" s="174"/>
      <c r="K94" s="174"/>
      <c r="L94" s="179"/>
      <c r="M94" s="180"/>
      <c r="N94" s="352"/>
      <c r="O94" s="352"/>
      <c r="P94" s="352"/>
      <c r="Q94" s="352"/>
      <c r="R94" s="352"/>
      <c r="S94" s="352"/>
      <c r="T94" s="181"/>
      <c r="AT94" s="182" t="s">
        <v>196</v>
      </c>
      <c r="AU94" s="182" t="s">
        <v>84</v>
      </c>
      <c r="AV94" s="12" t="s">
        <v>84</v>
      </c>
      <c r="AW94" s="12" t="s">
        <v>37</v>
      </c>
      <c r="AX94" s="12" t="s">
        <v>82</v>
      </c>
      <c r="AY94" s="182" t="s">
        <v>187</v>
      </c>
    </row>
    <row r="95" spans="2:65" s="10" customFormat="1" ht="29.85" customHeight="1">
      <c r="B95" s="139"/>
      <c r="C95" s="140"/>
      <c r="D95" s="141" t="s">
        <v>73</v>
      </c>
      <c r="E95" s="151" t="s">
        <v>222</v>
      </c>
      <c r="F95" s="151" t="s">
        <v>223</v>
      </c>
      <c r="G95" s="140"/>
      <c r="H95" s="140"/>
      <c r="I95" s="143"/>
      <c r="J95" s="152">
        <f>BK95</f>
        <v>0</v>
      </c>
      <c r="K95" s="140"/>
      <c r="L95" s="145"/>
      <c r="M95" s="146"/>
      <c r="N95" s="347"/>
      <c r="O95" s="347"/>
      <c r="P95" s="348">
        <f>SUM(P96:P99)</f>
        <v>0</v>
      </c>
      <c r="Q95" s="347"/>
      <c r="R95" s="348">
        <f>SUM(R96:R99)</f>
        <v>0</v>
      </c>
      <c r="S95" s="347"/>
      <c r="T95" s="147">
        <f>SUM(T96:T99)</f>
        <v>0</v>
      </c>
      <c r="AR95" s="148" t="s">
        <v>82</v>
      </c>
      <c r="AT95" s="149" t="s">
        <v>73</v>
      </c>
      <c r="AU95" s="149" t="s">
        <v>82</v>
      </c>
      <c r="AY95" s="148" t="s">
        <v>187</v>
      </c>
      <c r="BK95" s="150">
        <f>SUM(BK96:BK99)</f>
        <v>0</v>
      </c>
    </row>
    <row r="96" spans="2:65" s="1" customFormat="1" ht="16.5" customHeight="1">
      <c r="B96" s="32"/>
      <c r="C96" s="153" t="s">
        <v>214</v>
      </c>
      <c r="D96" s="153" t="s">
        <v>189</v>
      </c>
      <c r="E96" s="154" t="s">
        <v>358</v>
      </c>
      <c r="F96" s="155" t="s">
        <v>397</v>
      </c>
      <c r="G96" s="156" t="s">
        <v>313</v>
      </c>
      <c r="H96" s="157">
        <v>1</v>
      </c>
      <c r="I96" s="158"/>
      <c r="J96" s="159">
        <f>ROUND(I96*H96,2)</f>
        <v>0</v>
      </c>
      <c r="K96" s="155" t="s">
        <v>228</v>
      </c>
      <c r="L96" s="47"/>
      <c r="M96" s="160" t="s">
        <v>21</v>
      </c>
      <c r="N96" s="349" t="s">
        <v>45</v>
      </c>
      <c r="O96" s="308"/>
      <c r="P96" s="350">
        <f>O96*H96</f>
        <v>0</v>
      </c>
      <c r="Q96" s="350">
        <v>0</v>
      </c>
      <c r="R96" s="350">
        <f>Q96*H96</f>
        <v>0</v>
      </c>
      <c r="S96" s="350">
        <v>0</v>
      </c>
      <c r="T96" s="161">
        <f>S96*H96</f>
        <v>0</v>
      </c>
      <c r="AR96" s="23" t="s">
        <v>194</v>
      </c>
      <c r="AT96" s="23" t="s">
        <v>189</v>
      </c>
      <c r="AU96" s="23" t="s">
        <v>84</v>
      </c>
      <c r="AY96" s="23" t="s">
        <v>187</v>
      </c>
      <c r="BE96" s="162">
        <f>IF(N96="základní",J96,0)</f>
        <v>0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23" t="s">
        <v>82</v>
      </c>
      <c r="BK96" s="162">
        <f>ROUND(I96*H96,2)</f>
        <v>0</v>
      </c>
      <c r="BL96" s="23" t="s">
        <v>194</v>
      </c>
      <c r="BM96" s="23" t="s">
        <v>398</v>
      </c>
    </row>
    <row r="97" spans="2:51" s="11" customFormat="1">
      <c r="B97" s="163"/>
      <c r="C97" s="164"/>
      <c r="D97" s="165" t="s">
        <v>196</v>
      </c>
      <c r="E97" s="166" t="s">
        <v>21</v>
      </c>
      <c r="F97" s="167" t="s">
        <v>399</v>
      </c>
      <c r="G97" s="164"/>
      <c r="H97" s="166" t="s">
        <v>21</v>
      </c>
      <c r="I97" s="168"/>
      <c r="J97" s="164"/>
      <c r="K97" s="164"/>
      <c r="L97" s="169"/>
      <c r="M97" s="170"/>
      <c r="N97" s="351"/>
      <c r="O97" s="351"/>
      <c r="P97" s="351"/>
      <c r="Q97" s="351"/>
      <c r="R97" s="351"/>
      <c r="S97" s="351"/>
      <c r="T97" s="171"/>
      <c r="AT97" s="172" t="s">
        <v>196</v>
      </c>
      <c r="AU97" s="172" t="s">
        <v>84</v>
      </c>
      <c r="AV97" s="11" t="s">
        <v>82</v>
      </c>
      <c r="AW97" s="11" t="s">
        <v>37</v>
      </c>
      <c r="AX97" s="11" t="s">
        <v>74</v>
      </c>
      <c r="AY97" s="172" t="s">
        <v>187</v>
      </c>
    </row>
    <row r="98" spans="2:51" s="11" customFormat="1">
      <c r="B98" s="163"/>
      <c r="C98" s="164"/>
      <c r="D98" s="165" t="s">
        <v>196</v>
      </c>
      <c r="E98" s="166" t="s">
        <v>21</v>
      </c>
      <c r="F98" s="167" t="s">
        <v>400</v>
      </c>
      <c r="G98" s="164"/>
      <c r="H98" s="166" t="s">
        <v>21</v>
      </c>
      <c r="I98" s="168"/>
      <c r="J98" s="164"/>
      <c r="K98" s="164"/>
      <c r="L98" s="169"/>
      <c r="M98" s="170"/>
      <c r="N98" s="351"/>
      <c r="O98" s="351"/>
      <c r="P98" s="351"/>
      <c r="Q98" s="351"/>
      <c r="R98" s="351"/>
      <c r="S98" s="351"/>
      <c r="T98" s="171"/>
      <c r="AT98" s="172" t="s">
        <v>196</v>
      </c>
      <c r="AU98" s="172" t="s">
        <v>84</v>
      </c>
      <c r="AV98" s="11" t="s">
        <v>82</v>
      </c>
      <c r="AW98" s="11" t="s">
        <v>37</v>
      </c>
      <c r="AX98" s="11" t="s">
        <v>74</v>
      </c>
      <c r="AY98" s="172" t="s">
        <v>187</v>
      </c>
    </row>
    <row r="99" spans="2:51" s="12" customFormat="1">
      <c r="B99" s="173"/>
      <c r="C99" s="174"/>
      <c r="D99" s="165" t="s">
        <v>196</v>
      </c>
      <c r="E99" s="175" t="s">
        <v>21</v>
      </c>
      <c r="F99" s="176" t="s">
        <v>82</v>
      </c>
      <c r="G99" s="174"/>
      <c r="H99" s="177">
        <v>1</v>
      </c>
      <c r="I99" s="178"/>
      <c r="J99" s="174"/>
      <c r="K99" s="174"/>
      <c r="L99" s="179"/>
      <c r="M99" s="192"/>
      <c r="N99" s="193"/>
      <c r="O99" s="193"/>
      <c r="P99" s="193"/>
      <c r="Q99" s="193"/>
      <c r="R99" s="193"/>
      <c r="S99" s="193"/>
      <c r="T99" s="194"/>
      <c r="AT99" s="182" t="s">
        <v>196</v>
      </c>
      <c r="AU99" s="182" t="s">
        <v>84</v>
      </c>
      <c r="AV99" s="12" t="s">
        <v>84</v>
      </c>
      <c r="AW99" s="12" t="s">
        <v>37</v>
      </c>
      <c r="AX99" s="12" t="s">
        <v>82</v>
      </c>
      <c r="AY99" s="182" t="s">
        <v>187</v>
      </c>
    </row>
    <row r="100" spans="2:51" s="1" customFormat="1" ht="6.95" customHeight="1">
      <c r="B100" s="42"/>
      <c r="C100" s="43"/>
      <c r="D100" s="43"/>
      <c r="E100" s="43"/>
      <c r="F100" s="43"/>
      <c r="G100" s="43"/>
      <c r="H100" s="43"/>
      <c r="I100" s="108"/>
      <c r="J100" s="43"/>
      <c r="K100" s="43"/>
      <c r="L100" s="47"/>
    </row>
  </sheetData>
  <sheetProtection algorithmName="SHA-512" hashValue="nztyXnX+4lU2ZmTLKkLNM8UY+fVKh+qkKNMrs50CAHKpGt3KK9OYz2YGVyuE1LoFw0jcIZee5kDhsY0HxKe7Dg==" saltValue="XeZKwrzS3hy2K+FG/b5FTiMmKf07xWTBC1C6YKhJSquXAiv/e9pesYexIhjm7ru4sN0ldGN0frLP0FKAjJgrYg==" spinCount="100000" sheet="1" objects="1" scenarios="1" formatColumns="0" formatRows="0" autoFilter="0"/>
  <autoFilter ref="C78:K99" xr:uid="{00000000-0009-0000-0000-00000B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B00-000000000000}"/>
    <hyperlink ref="G1:H1" location="C54" display="2) Rekapitulace" xr:uid="{00000000-0004-0000-0B00-000001000000}"/>
    <hyperlink ref="J1" location="C78" display="3) Soupis prací" xr:uid="{00000000-0004-0000-0B00-000002000000}"/>
    <hyperlink ref="L1:V1" location="'Rekapitulace stavby'!C2" display="Rekapitulace stavby" xr:uid="{00000000-0004-0000-0B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R135"/>
  <sheetViews>
    <sheetView showGridLines="0" workbookViewId="0" xr3:uid="{C67EF94B-0B3B-5838-830C-E3A509766221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117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401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ROUND(J80,2)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ROUND(SUM(BE80:BE134), 2)</f>
        <v>0</v>
      </c>
      <c r="G30" s="308"/>
      <c r="H30" s="308"/>
      <c r="I30" s="338">
        <v>0.21</v>
      </c>
      <c r="J30" s="337">
        <f>ROUND(ROUND((SUM(BE80:BE134)),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ROUND(SUM(BF80:BF134), 2)</f>
        <v>0</v>
      </c>
      <c r="G31" s="308"/>
      <c r="H31" s="308"/>
      <c r="I31" s="338">
        <v>0.15</v>
      </c>
      <c r="J31" s="337">
        <f>ROUND(ROUND((SUM(BF80:BF134)),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ROUND(SUM(BG80:BG134),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ROUND(SUM(BH80:BH134),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ROUND(SUM(BI80:BI134),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12 - Kopec s tunelem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J80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J81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J82</f>
        <v>0</v>
      </c>
      <c r="K58" s="125"/>
    </row>
    <row r="59" spans="2:47" s="8" customFormat="1" ht="19.899999999999999" customHeight="1">
      <c r="B59" s="120"/>
      <c r="C59" s="346"/>
      <c r="D59" s="121" t="s">
        <v>170</v>
      </c>
      <c r="E59" s="122"/>
      <c r="F59" s="122"/>
      <c r="G59" s="122"/>
      <c r="H59" s="122"/>
      <c r="I59" s="123"/>
      <c r="J59" s="124">
        <f>J104</f>
        <v>0</v>
      </c>
      <c r="K59" s="125"/>
    </row>
    <row r="60" spans="2:47" s="8" customFormat="1" ht="19.899999999999999" customHeight="1">
      <c r="B60" s="120"/>
      <c r="C60" s="346"/>
      <c r="D60" s="121" t="s">
        <v>233</v>
      </c>
      <c r="E60" s="122"/>
      <c r="F60" s="122"/>
      <c r="G60" s="122"/>
      <c r="H60" s="122"/>
      <c r="I60" s="123"/>
      <c r="J60" s="124">
        <f>J131</f>
        <v>0</v>
      </c>
      <c r="K60" s="125"/>
    </row>
    <row r="61" spans="2:47" s="1" customFormat="1" ht="21.75" customHeight="1">
      <c r="B61" s="32"/>
      <c r="C61" s="308"/>
      <c r="D61" s="308"/>
      <c r="E61" s="308"/>
      <c r="F61" s="308"/>
      <c r="G61" s="308"/>
      <c r="H61" s="308"/>
      <c r="I61" s="326"/>
      <c r="J61" s="308"/>
      <c r="K61" s="35"/>
    </row>
    <row r="62" spans="2:47" s="1" customFormat="1" ht="6.95" customHeight="1">
      <c r="B62" s="42"/>
      <c r="C62" s="43"/>
      <c r="D62" s="43"/>
      <c r="E62" s="43"/>
      <c r="F62" s="43"/>
      <c r="G62" s="43"/>
      <c r="H62" s="43"/>
      <c r="I62" s="108"/>
      <c r="J62" s="43"/>
      <c r="K62" s="44"/>
    </row>
    <row r="66" spans="2:63" s="1" customFormat="1" ht="6.95" customHeight="1">
      <c r="B66" s="45"/>
      <c r="C66" s="46"/>
      <c r="D66" s="46"/>
      <c r="E66" s="46"/>
      <c r="F66" s="46"/>
      <c r="G66" s="46"/>
      <c r="H66" s="46"/>
      <c r="I66" s="111"/>
      <c r="J66" s="46"/>
      <c r="K66" s="46"/>
      <c r="L66" s="47"/>
    </row>
    <row r="67" spans="2:63" s="1" customFormat="1" ht="36.950000000000003" customHeight="1">
      <c r="B67" s="32"/>
      <c r="C67" s="48" t="s">
        <v>171</v>
      </c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6.95" customHeight="1">
      <c r="B68" s="32"/>
      <c r="C68" s="49"/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4.45" customHeight="1">
      <c r="B69" s="32"/>
      <c r="C69" s="51" t="s">
        <v>18</v>
      </c>
      <c r="D69" s="49"/>
      <c r="E69" s="49"/>
      <c r="F69" s="49"/>
      <c r="G69" s="49"/>
      <c r="H69" s="49"/>
      <c r="I69" s="126"/>
      <c r="J69" s="49"/>
      <c r="K69" s="49"/>
      <c r="L69" s="47"/>
    </row>
    <row r="70" spans="2:63" s="1" customFormat="1" ht="16.5" customHeight="1">
      <c r="B70" s="32"/>
      <c r="C70" s="49"/>
      <c r="D70" s="49"/>
      <c r="E70" s="281" t="str">
        <f>E7</f>
        <v>Rekonstrukce zahrady mateřské školky Šponarova</v>
      </c>
      <c r="F70" s="282"/>
      <c r="G70" s="282"/>
      <c r="H70" s="282"/>
      <c r="I70" s="126"/>
      <c r="J70" s="49"/>
      <c r="K70" s="49"/>
      <c r="L70" s="47"/>
    </row>
    <row r="71" spans="2:63" s="1" customFormat="1" ht="14.45" customHeight="1">
      <c r="B71" s="32"/>
      <c r="C71" s="51" t="s">
        <v>161</v>
      </c>
      <c r="D71" s="49"/>
      <c r="E71" s="49"/>
      <c r="F71" s="49"/>
      <c r="G71" s="49"/>
      <c r="H71" s="49"/>
      <c r="I71" s="126"/>
      <c r="J71" s="49"/>
      <c r="K71" s="49"/>
      <c r="L71" s="47"/>
    </row>
    <row r="72" spans="2:63" s="1" customFormat="1" ht="17.25" customHeight="1">
      <c r="B72" s="32"/>
      <c r="C72" s="49"/>
      <c r="D72" s="49"/>
      <c r="E72" s="274" t="str">
        <f>E9</f>
        <v>12 - Kopec s tunelem</v>
      </c>
      <c r="F72" s="283"/>
      <c r="G72" s="283"/>
      <c r="H72" s="283"/>
      <c r="I72" s="126"/>
      <c r="J72" s="49"/>
      <c r="K72" s="49"/>
      <c r="L72" s="47"/>
    </row>
    <row r="73" spans="2:63" s="1" customFormat="1" ht="6.95" customHeight="1">
      <c r="B73" s="32"/>
      <c r="C73" s="49"/>
      <c r="D73" s="49"/>
      <c r="E73" s="49"/>
      <c r="F73" s="49"/>
      <c r="G73" s="49"/>
      <c r="H73" s="49"/>
      <c r="I73" s="126"/>
      <c r="J73" s="49"/>
      <c r="K73" s="49"/>
      <c r="L73" s="47"/>
    </row>
    <row r="74" spans="2:63" s="1" customFormat="1" ht="18" customHeight="1">
      <c r="B74" s="32"/>
      <c r="C74" s="51" t="s">
        <v>23</v>
      </c>
      <c r="D74" s="49"/>
      <c r="E74" s="49"/>
      <c r="F74" s="127" t="str">
        <f>F12</f>
        <v>Ul. Šponarova 1503/16</v>
      </c>
      <c r="G74" s="49"/>
      <c r="H74" s="49"/>
      <c r="I74" s="128" t="s">
        <v>25</v>
      </c>
      <c r="J74" s="59" t="str">
        <f>IF(J12="","",J12)</f>
        <v>2. 12. 2018</v>
      </c>
      <c r="K74" s="49"/>
      <c r="L74" s="47"/>
    </row>
    <row r="75" spans="2:63" s="1" customFormat="1" ht="6.95" customHeight="1">
      <c r="B75" s="32"/>
      <c r="C75" s="49"/>
      <c r="D75" s="49"/>
      <c r="E75" s="49"/>
      <c r="F75" s="49"/>
      <c r="G75" s="49"/>
      <c r="H75" s="49"/>
      <c r="I75" s="126"/>
      <c r="J75" s="49"/>
      <c r="K75" s="49"/>
      <c r="L75" s="47"/>
    </row>
    <row r="76" spans="2:63" s="1" customFormat="1">
      <c r="B76" s="32"/>
      <c r="C76" s="51" t="s">
        <v>27</v>
      </c>
      <c r="D76" s="49"/>
      <c r="E76" s="49"/>
      <c r="F76" s="127" t="str">
        <f>E15</f>
        <v>MŠ Harmonie</v>
      </c>
      <c r="G76" s="49"/>
      <c r="H76" s="49"/>
      <c r="I76" s="128" t="s">
        <v>34</v>
      </c>
      <c r="J76" s="127" t="str">
        <f>E21</f>
        <v>Ing. Dagmar Rudolfová, Ing. Miroslava Najman</v>
      </c>
      <c r="K76" s="49"/>
      <c r="L76" s="47"/>
    </row>
    <row r="77" spans="2:63" s="1" customFormat="1" ht="14.45" customHeight="1">
      <c r="B77" s="32"/>
      <c r="C77" s="51" t="s">
        <v>32</v>
      </c>
      <c r="D77" s="49"/>
      <c r="E77" s="49"/>
      <c r="F77" s="127" t="str">
        <f>IF(E18="","",E18)</f>
        <v/>
      </c>
      <c r="G77" s="49"/>
      <c r="H77" s="49"/>
      <c r="I77" s="126"/>
      <c r="J77" s="49"/>
      <c r="K77" s="49"/>
      <c r="L77" s="47"/>
    </row>
    <row r="78" spans="2:63" s="1" customFormat="1" ht="10.35" customHeight="1">
      <c r="B78" s="32"/>
      <c r="C78" s="49"/>
      <c r="D78" s="49"/>
      <c r="E78" s="49"/>
      <c r="F78" s="49"/>
      <c r="G78" s="49"/>
      <c r="H78" s="49"/>
      <c r="I78" s="126"/>
      <c r="J78" s="49"/>
      <c r="K78" s="49"/>
      <c r="L78" s="47"/>
    </row>
    <row r="79" spans="2:63" s="9" customFormat="1" ht="29.25" customHeight="1">
      <c r="B79" s="129"/>
      <c r="C79" s="130" t="s">
        <v>172</v>
      </c>
      <c r="D79" s="131" t="s">
        <v>59</v>
      </c>
      <c r="E79" s="131" t="s">
        <v>55</v>
      </c>
      <c r="F79" s="131" t="s">
        <v>173</v>
      </c>
      <c r="G79" s="131" t="s">
        <v>174</v>
      </c>
      <c r="H79" s="131" t="s">
        <v>175</v>
      </c>
      <c r="I79" s="132" t="s">
        <v>176</v>
      </c>
      <c r="J79" s="131" t="s">
        <v>165</v>
      </c>
      <c r="K79" s="133" t="s">
        <v>177</v>
      </c>
      <c r="L79" s="134"/>
      <c r="M79" s="66" t="s">
        <v>178</v>
      </c>
      <c r="N79" s="67" t="s">
        <v>44</v>
      </c>
      <c r="O79" s="67" t="s">
        <v>179</v>
      </c>
      <c r="P79" s="67" t="s">
        <v>180</v>
      </c>
      <c r="Q79" s="67" t="s">
        <v>181</v>
      </c>
      <c r="R79" s="67" t="s">
        <v>182</v>
      </c>
      <c r="S79" s="67" t="s">
        <v>183</v>
      </c>
      <c r="T79" s="68" t="s">
        <v>184</v>
      </c>
    </row>
    <row r="80" spans="2:63" s="1" customFormat="1" ht="29.25" customHeight="1">
      <c r="B80" s="32"/>
      <c r="C80" s="72" t="s">
        <v>166</v>
      </c>
      <c r="D80" s="49"/>
      <c r="E80" s="49"/>
      <c r="F80" s="49"/>
      <c r="G80" s="49"/>
      <c r="H80" s="49"/>
      <c r="I80" s="126"/>
      <c r="J80" s="135">
        <f>BK80</f>
        <v>0</v>
      </c>
      <c r="K80" s="49"/>
      <c r="L80" s="47"/>
      <c r="M80" s="69"/>
      <c r="N80" s="70"/>
      <c r="O80" s="70"/>
      <c r="P80" s="136">
        <f>P81</f>
        <v>0</v>
      </c>
      <c r="Q80" s="70"/>
      <c r="R80" s="136">
        <f>R81</f>
        <v>66.299357999999998</v>
      </c>
      <c r="S80" s="70"/>
      <c r="T80" s="137">
        <f>T81</f>
        <v>0</v>
      </c>
      <c r="AT80" s="23" t="s">
        <v>73</v>
      </c>
      <c r="AU80" s="23" t="s">
        <v>167</v>
      </c>
      <c r="BK80" s="138">
        <f>BK81</f>
        <v>0</v>
      </c>
    </row>
    <row r="81" spans="2:65" s="10" customFormat="1" ht="37.35" customHeight="1">
      <c r="B81" s="139"/>
      <c r="C81" s="140"/>
      <c r="D81" s="141" t="s">
        <v>73</v>
      </c>
      <c r="E81" s="142" t="s">
        <v>185</v>
      </c>
      <c r="F81" s="142" t="s">
        <v>186</v>
      </c>
      <c r="G81" s="140"/>
      <c r="H81" s="140"/>
      <c r="I81" s="143"/>
      <c r="J81" s="144">
        <f>BK81</f>
        <v>0</v>
      </c>
      <c r="K81" s="140"/>
      <c r="L81" s="145"/>
      <c r="M81" s="146"/>
      <c r="N81" s="347"/>
      <c r="O81" s="347"/>
      <c r="P81" s="348">
        <f>P82+P104+P131</f>
        <v>0</v>
      </c>
      <c r="Q81" s="347"/>
      <c r="R81" s="348">
        <f>R82+R104+R131</f>
        <v>66.299357999999998</v>
      </c>
      <c r="S81" s="347"/>
      <c r="T81" s="147">
        <f>T82+T104+T131</f>
        <v>0</v>
      </c>
      <c r="AR81" s="148" t="s">
        <v>82</v>
      </c>
      <c r="AT81" s="149" t="s">
        <v>73</v>
      </c>
      <c r="AU81" s="149" t="s">
        <v>74</v>
      </c>
      <c r="AY81" s="148" t="s">
        <v>187</v>
      </c>
      <c r="BK81" s="150">
        <f>BK82+BK104+BK131</f>
        <v>0</v>
      </c>
    </row>
    <row r="82" spans="2:65" s="10" customFormat="1" ht="19.899999999999999" customHeight="1">
      <c r="B82" s="139"/>
      <c r="C82" s="140"/>
      <c r="D82" s="141" t="s">
        <v>73</v>
      </c>
      <c r="E82" s="151" t="s">
        <v>82</v>
      </c>
      <c r="F82" s="151" t="s">
        <v>188</v>
      </c>
      <c r="G82" s="140"/>
      <c r="H82" s="140"/>
      <c r="I82" s="143"/>
      <c r="J82" s="152">
        <f>BK82</f>
        <v>0</v>
      </c>
      <c r="K82" s="140"/>
      <c r="L82" s="145"/>
      <c r="M82" s="146"/>
      <c r="N82" s="347"/>
      <c r="O82" s="347"/>
      <c r="P82" s="348">
        <f>SUM(P83:P103)</f>
        <v>0</v>
      </c>
      <c r="Q82" s="347"/>
      <c r="R82" s="348">
        <f>SUM(R83:R103)</f>
        <v>36</v>
      </c>
      <c r="S82" s="347"/>
      <c r="T82" s="147">
        <f>SUM(T83:T103)</f>
        <v>0</v>
      </c>
      <c r="AR82" s="148" t="s">
        <v>82</v>
      </c>
      <c r="AT82" s="149" t="s">
        <v>73</v>
      </c>
      <c r="AU82" s="149" t="s">
        <v>82</v>
      </c>
      <c r="AY82" s="148" t="s">
        <v>187</v>
      </c>
      <c r="BK82" s="150">
        <f>SUM(BK83:BK103)</f>
        <v>0</v>
      </c>
    </row>
    <row r="83" spans="2:65" s="1" customFormat="1" ht="16.5" customHeight="1">
      <c r="B83" s="32"/>
      <c r="C83" s="153" t="s">
        <v>82</v>
      </c>
      <c r="D83" s="153" t="s">
        <v>189</v>
      </c>
      <c r="E83" s="154" t="s">
        <v>402</v>
      </c>
      <c r="F83" s="155" t="s">
        <v>403</v>
      </c>
      <c r="G83" s="156" t="s">
        <v>313</v>
      </c>
      <c r="H83" s="157">
        <v>1</v>
      </c>
      <c r="I83" s="158"/>
      <c r="J83" s="159">
        <f>ROUND(I83*H83,2)</f>
        <v>0</v>
      </c>
      <c r="K83" s="155" t="s">
        <v>228</v>
      </c>
      <c r="L83" s="47"/>
      <c r="M83" s="160" t="s">
        <v>21</v>
      </c>
      <c r="N83" s="349" t="s">
        <v>45</v>
      </c>
      <c r="O83" s="308"/>
      <c r="P83" s="350">
        <f>O83*H83</f>
        <v>0</v>
      </c>
      <c r="Q83" s="350">
        <v>0</v>
      </c>
      <c r="R83" s="350">
        <f>Q83*H83</f>
        <v>0</v>
      </c>
      <c r="S83" s="350">
        <v>0</v>
      </c>
      <c r="T83" s="161">
        <f>S83*H83</f>
        <v>0</v>
      </c>
      <c r="AR83" s="23" t="s">
        <v>194</v>
      </c>
      <c r="AT83" s="23" t="s">
        <v>189</v>
      </c>
      <c r="AU83" s="23" t="s">
        <v>84</v>
      </c>
      <c r="AY83" s="23" t="s">
        <v>187</v>
      </c>
      <c r="BE83" s="162">
        <f>IF(N83="základní",J83,0)</f>
        <v>0</v>
      </c>
      <c r="BF83" s="162">
        <f>IF(N83="snížená",J83,0)</f>
        <v>0</v>
      </c>
      <c r="BG83" s="162">
        <f>IF(N83="zákl. přenesená",J83,0)</f>
        <v>0</v>
      </c>
      <c r="BH83" s="162">
        <f>IF(N83="sníž. přenesená",J83,0)</f>
        <v>0</v>
      </c>
      <c r="BI83" s="162">
        <f>IF(N83="nulová",J83,0)</f>
        <v>0</v>
      </c>
      <c r="BJ83" s="23" t="s">
        <v>82</v>
      </c>
      <c r="BK83" s="162">
        <f>ROUND(I83*H83,2)</f>
        <v>0</v>
      </c>
      <c r="BL83" s="23" t="s">
        <v>194</v>
      </c>
      <c r="BM83" s="23" t="s">
        <v>404</v>
      </c>
    </row>
    <row r="84" spans="2:65" s="11" customFormat="1">
      <c r="B84" s="163"/>
      <c r="C84" s="164"/>
      <c r="D84" s="165" t="s">
        <v>196</v>
      </c>
      <c r="E84" s="166" t="s">
        <v>21</v>
      </c>
      <c r="F84" s="167" t="s">
        <v>405</v>
      </c>
      <c r="G84" s="164"/>
      <c r="H84" s="166" t="s">
        <v>21</v>
      </c>
      <c r="I84" s="168"/>
      <c r="J84" s="164"/>
      <c r="K84" s="164"/>
      <c r="L84" s="169"/>
      <c r="M84" s="170"/>
      <c r="N84" s="351"/>
      <c r="O84" s="351"/>
      <c r="P84" s="351"/>
      <c r="Q84" s="351"/>
      <c r="R84" s="351"/>
      <c r="S84" s="351"/>
      <c r="T84" s="171"/>
      <c r="AT84" s="172" t="s">
        <v>196</v>
      </c>
      <c r="AU84" s="172" t="s">
        <v>84</v>
      </c>
      <c r="AV84" s="11" t="s">
        <v>82</v>
      </c>
      <c r="AW84" s="11" t="s">
        <v>37</v>
      </c>
      <c r="AX84" s="11" t="s">
        <v>74</v>
      </c>
      <c r="AY84" s="172" t="s">
        <v>187</v>
      </c>
    </row>
    <row r="85" spans="2:65" s="11" customFormat="1">
      <c r="B85" s="163"/>
      <c r="C85" s="164"/>
      <c r="D85" s="165" t="s">
        <v>196</v>
      </c>
      <c r="E85" s="166" t="s">
        <v>21</v>
      </c>
      <c r="F85" s="167" t="s">
        <v>406</v>
      </c>
      <c r="G85" s="164"/>
      <c r="H85" s="166" t="s">
        <v>21</v>
      </c>
      <c r="I85" s="168"/>
      <c r="J85" s="164"/>
      <c r="K85" s="164"/>
      <c r="L85" s="169"/>
      <c r="M85" s="170"/>
      <c r="N85" s="351"/>
      <c r="O85" s="351"/>
      <c r="P85" s="351"/>
      <c r="Q85" s="351"/>
      <c r="R85" s="351"/>
      <c r="S85" s="351"/>
      <c r="T85" s="171"/>
      <c r="AT85" s="172" t="s">
        <v>196</v>
      </c>
      <c r="AU85" s="172" t="s">
        <v>84</v>
      </c>
      <c r="AV85" s="11" t="s">
        <v>82</v>
      </c>
      <c r="AW85" s="11" t="s">
        <v>37</v>
      </c>
      <c r="AX85" s="11" t="s">
        <v>74</v>
      </c>
      <c r="AY85" s="172" t="s">
        <v>187</v>
      </c>
    </row>
    <row r="86" spans="2:65" s="12" customFormat="1">
      <c r="B86" s="173"/>
      <c r="C86" s="174"/>
      <c r="D86" s="165" t="s">
        <v>196</v>
      </c>
      <c r="E86" s="175" t="s">
        <v>21</v>
      </c>
      <c r="F86" s="176" t="s">
        <v>82</v>
      </c>
      <c r="G86" s="174"/>
      <c r="H86" s="177">
        <v>1</v>
      </c>
      <c r="I86" s="178"/>
      <c r="J86" s="174"/>
      <c r="K86" s="174"/>
      <c r="L86" s="179"/>
      <c r="M86" s="180"/>
      <c r="N86" s="352"/>
      <c r="O86" s="352"/>
      <c r="P86" s="352"/>
      <c r="Q86" s="352"/>
      <c r="R86" s="352"/>
      <c r="S86" s="352"/>
      <c r="T86" s="181"/>
      <c r="AT86" s="182" t="s">
        <v>196</v>
      </c>
      <c r="AU86" s="182" t="s">
        <v>84</v>
      </c>
      <c r="AV86" s="12" t="s">
        <v>84</v>
      </c>
      <c r="AW86" s="12" t="s">
        <v>37</v>
      </c>
      <c r="AX86" s="12" t="s">
        <v>82</v>
      </c>
      <c r="AY86" s="182" t="s">
        <v>187</v>
      </c>
    </row>
    <row r="87" spans="2:65" s="1" customFormat="1" ht="16.5" customHeight="1">
      <c r="B87" s="32"/>
      <c r="C87" s="153" t="s">
        <v>84</v>
      </c>
      <c r="D87" s="153" t="s">
        <v>189</v>
      </c>
      <c r="E87" s="154" t="s">
        <v>407</v>
      </c>
      <c r="F87" s="155" t="s">
        <v>408</v>
      </c>
      <c r="G87" s="156" t="s">
        <v>313</v>
      </c>
      <c r="H87" s="157">
        <v>1</v>
      </c>
      <c r="I87" s="158"/>
      <c r="J87" s="159">
        <f>ROUND(I87*H87,2)</f>
        <v>0</v>
      </c>
      <c r="K87" s="155" t="s">
        <v>228</v>
      </c>
      <c r="L87" s="47"/>
      <c r="M87" s="160" t="s">
        <v>21</v>
      </c>
      <c r="N87" s="349" t="s">
        <v>45</v>
      </c>
      <c r="O87" s="308"/>
      <c r="P87" s="350">
        <f>O87*H87</f>
        <v>0</v>
      </c>
      <c r="Q87" s="350">
        <v>0</v>
      </c>
      <c r="R87" s="350">
        <f>Q87*H87</f>
        <v>0</v>
      </c>
      <c r="S87" s="350">
        <v>0</v>
      </c>
      <c r="T87" s="161">
        <f>S87*H87</f>
        <v>0</v>
      </c>
      <c r="AR87" s="23" t="s">
        <v>194</v>
      </c>
      <c r="AT87" s="23" t="s">
        <v>189</v>
      </c>
      <c r="AU87" s="23" t="s">
        <v>84</v>
      </c>
      <c r="AY87" s="23" t="s">
        <v>187</v>
      </c>
      <c r="BE87" s="162">
        <f>IF(N87="základní",J87,0)</f>
        <v>0</v>
      </c>
      <c r="BF87" s="162">
        <f>IF(N87="snížená",J87,0)</f>
        <v>0</v>
      </c>
      <c r="BG87" s="162">
        <f>IF(N87="zákl. přenesená",J87,0)</f>
        <v>0</v>
      </c>
      <c r="BH87" s="162">
        <f>IF(N87="sníž. přenesená",J87,0)</f>
        <v>0</v>
      </c>
      <c r="BI87" s="162">
        <f>IF(N87="nulová",J87,0)</f>
        <v>0</v>
      </c>
      <c r="BJ87" s="23" t="s">
        <v>82</v>
      </c>
      <c r="BK87" s="162">
        <f>ROUND(I87*H87,2)</f>
        <v>0</v>
      </c>
      <c r="BL87" s="23" t="s">
        <v>194</v>
      </c>
      <c r="BM87" s="23" t="s">
        <v>409</v>
      </c>
    </row>
    <row r="88" spans="2:65" s="11" customFormat="1">
      <c r="B88" s="163"/>
      <c r="C88" s="164"/>
      <c r="D88" s="165" t="s">
        <v>196</v>
      </c>
      <c r="E88" s="166" t="s">
        <v>21</v>
      </c>
      <c r="F88" s="167" t="s">
        <v>410</v>
      </c>
      <c r="G88" s="164"/>
      <c r="H88" s="166" t="s">
        <v>21</v>
      </c>
      <c r="I88" s="168"/>
      <c r="J88" s="164"/>
      <c r="K88" s="164"/>
      <c r="L88" s="169"/>
      <c r="M88" s="170"/>
      <c r="N88" s="351"/>
      <c r="O88" s="351"/>
      <c r="P88" s="351"/>
      <c r="Q88" s="351"/>
      <c r="R88" s="351"/>
      <c r="S88" s="351"/>
      <c r="T88" s="171"/>
      <c r="AT88" s="172" t="s">
        <v>196</v>
      </c>
      <c r="AU88" s="172" t="s">
        <v>84</v>
      </c>
      <c r="AV88" s="11" t="s">
        <v>82</v>
      </c>
      <c r="AW88" s="11" t="s">
        <v>37</v>
      </c>
      <c r="AX88" s="11" t="s">
        <v>74</v>
      </c>
      <c r="AY88" s="172" t="s">
        <v>187</v>
      </c>
    </row>
    <row r="89" spans="2:65" s="11" customFormat="1">
      <c r="B89" s="163"/>
      <c r="C89" s="164"/>
      <c r="D89" s="165" t="s">
        <v>196</v>
      </c>
      <c r="E89" s="166" t="s">
        <v>21</v>
      </c>
      <c r="F89" s="167" t="s">
        <v>411</v>
      </c>
      <c r="G89" s="164"/>
      <c r="H89" s="166" t="s">
        <v>21</v>
      </c>
      <c r="I89" s="168"/>
      <c r="J89" s="164"/>
      <c r="K89" s="164"/>
      <c r="L89" s="169"/>
      <c r="M89" s="170"/>
      <c r="N89" s="351"/>
      <c r="O89" s="351"/>
      <c r="P89" s="351"/>
      <c r="Q89" s="351"/>
      <c r="R89" s="351"/>
      <c r="S89" s="351"/>
      <c r="T89" s="171"/>
      <c r="AT89" s="172" t="s">
        <v>196</v>
      </c>
      <c r="AU89" s="172" t="s">
        <v>84</v>
      </c>
      <c r="AV89" s="11" t="s">
        <v>82</v>
      </c>
      <c r="AW89" s="11" t="s">
        <v>37</v>
      </c>
      <c r="AX89" s="11" t="s">
        <v>74</v>
      </c>
      <c r="AY89" s="172" t="s">
        <v>187</v>
      </c>
    </row>
    <row r="90" spans="2:65" s="12" customFormat="1">
      <c r="B90" s="173"/>
      <c r="C90" s="174"/>
      <c r="D90" s="165" t="s">
        <v>196</v>
      </c>
      <c r="E90" s="175" t="s">
        <v>21</v>
      </c>
      <c r="F90" s="176" t="s">
        <v>82</v>
      </c>
      <c r="G90" s="174"/>
      <c r="H90" s="177">
        <v>1</v>
      </c>
      <c r="I90" s="178"/>
      <c r="J90" s="174"/>
      <c r="K90" s="174"/>
      <c r="L90" s="179"/>
      <c r="M90" s="180"/>
      <c r="N90" s="352"/>
      <c r="O90" s="352"/>
      <c r="P90" s="352"/>
      <c r="Q90" s="352"/>
      <c r="R90" s="352"/>
      <c r="S90" s="352"/>
      <c r="T90" s="181"/>
      <c r="AT90" s="182" t="s">
        <v>196</v>
      </c>
      <c r="AU90" s="182" t="s">
        <v>84</v>
      </c>
      <c r="AV90" s="12" t="s">
        <v>84</v>
      </c>
      <c r="AW90" s="12" t="s">
        <v>37</v>
      </c>
      <c r="AX90" s="12" t="s">
        <v>82</v>
      </c>
      <c r="AY90" s="182" t="s">
        <v>187</v>
      </c>
    </row>
    <row r="91" spans="2:65" s="1" customFormat="1" ht="38.25" customHeight="1">
      <c r="B91" s="32"/>
      <c r="C91" s="153" t="s">
        <v>201</v>
      </c>
      <c r="D91" s="153" t="s">
        <v>189</v>
      </c>
      <c r="E91" s="154" t="s">
        <v>412</v>
      </c>
      <c r="F91" s="155" t="s">
        <v>413</v>
      </c>
      <c r="G91" s="156" t="s">
        <v>236</v>
      </c>
      <c r="H91" s="157">
        <v>14</v>
      </c>
      <c r="I91" s="158"/>
      <c r="J91" s="159">
        <f>ROUND(I91*H91,2)</f>
        <v>0</v>
      </c>
      <c r="K91" s="155" t="s">
        <v>193</v>
      </c>
      <c r="L91" s="47"/>
      <c r="M91" s="160" t="s">
        <v>21</v>
      </c>
      <c r="N91" s="349" t="s">
        <v>45</v>
      </c>
      <c r="O91" s="308"/>
      <c r="P91" s="350">
        <f>O91*H91</f>
        <v>0</v>
      </c>
      <c r="Q91" s="350">
        <v>0</v>
      </c>
      <c r="R91" s="350">
        <f>Q91*H91</f>
        <v>0</v>
      </c>
      <c r="S91" s="350">
        <v>0</v>
      </c>
      <c r="T91" s="161">
        <f>S91*H91</f>
        <v>0</v>
      </c>
      <c r="AR91" s="23" t="s">
        <v>194</v>
      </c>
      <c r="AT91" s="23" t="s">
        <v>189</v>
      </c>
      <c r="AU91" s="23" t="s">
        <v>84</v>
      </c>
      <c r="AY91" s="23" t="s">
        <v>187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23" t="s">
        <v>82</v>
      </c>
      <c r="BK91" s="162">
        <f>ROUND(I91*H91,2)</f>
        <v>0</v>
      </c>
      <c r="BL91" s="23" t="s">
        <v>194</v>
      </c>
      <c r="BM91" s="23" t="s">
        <v>414</v>
      </c>
    </row>
    <row r="92" spans="2:65" s="11" customFormat="1">
      <c r="B92" s="163"/>
      <c r="C92" s="164"/>
      <c r="D92" s="165" t="s">
        <v>196</v>
      </c>
      <c r="E92" s="166" t="s">
        <v>21</v>
      </c>
      <c r="F92" s="167" t="s">
        <v>415</v>
      </c>
      <c r="G92" s="164"/>
      <c r="H92" s="166" t="s">
        <v>21</v>
      </c>
      <c r="I92" s="168"/>
      <c r="J92" s="164"/>
      <c r="K92" s="164"/>
      <c r="L92" s="169"/>
      <c r="M92" s="170"/>
      <c r="N92" s="351"/>
      <c r="O92" s="351"/>
      <c r="P92" s="351"/>
      <c r="Q92" s="351"/>
      <c r="R92" s="351"/>
      <c r="S92" s="351"/>
      <c r="T92" s="171"/>
      <c r="AT92" s="172" t="s">
        <v>196</v>
      </c>
      <c r="AU92" s="172" t="s">
        <v>84</v>
      </c>
      <c r="AV92" s="11" t="s">
        <v>82</v>
      </c>
      <c r="AW92" s="11" t="s">
        <v>37</v>
      </c>
      <c r="AX92" s="11" t="s">
        <v>74</v>
      </c>
      <c r="AY92" s="172" t="s">
        <v>187</v>
      </c>
    </row>
    <row r="93" spans="2:65" s="12" customFormat="1">
      <c r="B93" s="173"/>
      <c r="C93" s="174"/>
      <c r="D93" s="165" t="s">
        <v>196</v>
      </c>
      <c r="E93" s="175" t="s">
        <v>21</v>
      </c>
      <c r="F93" s="176" t="s">
        <v>416</v>
      </c>
      <c r="G93" s="174"/>
      <c r="H93" s="177">
        <v>14</v>
      </c>
      <c r="I93" s="178"/>
      <c r="J93" s="174"/>
      <c r="K93" s="174"/>
      <c r="L93" s="179"/>
      <c r="M93" s="180"/>
      <c r="N93" s="352"/>
      <c r="O93" s="352"/>
      <c r="P93" s="352"/>
      <c r="Q93" s="352"/>
      <c r="R93" s="352"/>
      <c r="S93" s="352"/>
      <c r="T93" s="181"/>
      <c r="AT93" s="182" t="s">
        <v>196</v>
      </c>
      <c r="AU93" s="182" t="s">
        <v>84</v>
      </c>
      <c r="AV93" s="12" t="s">
        <v>84</v>
      </c>
      <c r="AW93" s="12" t="s">
        <v>37</v>
      </c>
      <c r="AX93" s="12" t="s">
        <v>82</v>
      </c>
      <c r="AY93" s="182" t="s">
        <v>187</v>
      </c>
    </row>
    <row r="94" spans="2:65" s="1" customFormat="1" ht="16.5" customHeight="1">
      <c r="B94" s="32"/>
      <c r="C94" s="183" t="s">
        <v>194</v>
      </c>
      <c r="D94" s="183" t="s">
        <v>215</v>
      </c>
      <c r="E94" s="184" t="s">
        <v>417</v>
      </c>
      <c r="F94" s="185" t="s">
        <v>418</v>
      </c>
      <c r="G94" s="186" t="s">
        <v>277</v>
      </c>
      <c r="H94" s="187">
        <v>36</v>
      </c>
      <c r="I94" s="188"/>
      <c r="J94" s="189">
        <f>ROUND(I94*H94,2)</f>
        <v>0</v>
      </c>
      <c r="K94" s="185" t="s">
        <v>193</v>
      </c>
      <c r="L94" s="190"/>
      <c r="M94" s="191" t="s">
        <v>21</v>
      </c>
      <c r="N94" s="353" t="s">
        <v>45</v>
      </c>
      <c r="O94" s="308"/>
      <c r="P94" s="350">
        <f>O94*H94</f>
        <v>0</v>
      </c>
      <c r="Q94" s="350">
        <v>1</v>
      </c>
      <c r="R94" s="350">
        <f>Q94*H94</f>
        <v>36</v>
      </c>
      <c r="S94" s="350">
        <v>0</v>
      </c>
      <c r="T94" s="161">
        <f>S94*H94</f>
        <v>0</v>
      </c>
      <c r="AR94" s="23" t="s">
        <v>219</v>
      </c>
      <c r="AT94" s="23" t="s">
        <v>215</v>
      </c>
      <c r="AU94" s="23" t="s">
        <v>84</v>
      </c>
      <c r="AY94" s="23" t="s">
        <v>187</v>
      </c>
      <c r="BE94" s="162">
        <f>IF(N94="základní",J94,0)</f>
        <v>0</v>
      </c>
      <c r="BF94" s="162">
        <f>IF(N94="snížená",J94,0)</f>
        <v>0</v>
      </c>
      <c r="BG94" s="162">
        <f>IF(N94="zákl. přenesená",J94,0)</f>
        <v>0</v>
      </c>
      <c r="BH94" s="162">
        <f>IF(N94="sníž. přenesená",J94,0)</f>
        <v>0</v>
      </c>
      <c r="BI94" s="162">
        <f>IF(N94="nulová",J94,0)</f>
        <v>0</v>
      </c>
      <c r="BJ94" s="23" t="s">
        <v>82</v>
      </c>
      <c r="BK94" s="162">
        <f>ROUND(I94*H94,2)</f>
        <v>0</v>
      </c>
      <c r="BL94" s="23" t="s">
        <v>194</v>
      </c>
      <c r="BM94" s="23" t="s">
        <v>419</v>
      </c>
    </row>
    <row r="95" spans="2:65" s="12" customFormat="1">
      <c r="B95" s="173"/>
      <c r="C95" s="174"/>
      <c r="D95" s="165" t="s">
        <v>196</v>
      </c>
      <c r="E95" s="175" t="s">
        <v>21</v>
      </c>
      <c r="F95" s="176" t="s">
        <v>420</v>
      </c>
      <c r="G95" s="174"/>
      <c r="H95" s="177">
        <v>36</v>
      </c>
      <c r="I95" s="178"/>
      <c r="J95" s="174"/>
      <c r="K95" s="174"/>
      <c r="L95" s="179"/>
      <c r="M95" s="180"/>
      <c r="N95" s="352"/>
      <c r="O95" s="352"/>
      <c r="P95" s="352"/>
      <c r="Q95" s="352"/>
      <c r="R95" s="352"/>
      <c r="S95" s="352"/>
      <c r="T95" s="181"/>
      <c r="AT95" s="182" t="s">
        <v>196</v>
      </c>
      <c r="AU95" s="182" t="s">
        <v>84</v>
      </c>
      <c r="AV95" s="12" t="s">
        <v>84</v>
      </c>
      <c r="AW95" s="12" t="s">
        <v>37</v>
      </c>
      <c r="AX95" s="12" t="s">
        <v>82</v>
      </c>
      <c r="AY95" s="182" t="s">
        <v>187</v>
      </c>
    </row>
    <row r="96" spans="2:65" s="1" customFormat="1" ht="25.5" customHeight="1">
      <c r="B96" s="32"/>
      <c r="C96" s="153" t="s">
        <v>209</v>
      </c>
      <c r="D96" s="153" t="s">
        <v>189</v>
      </c>
      <c r="E96" s="154" t="s">
        <v>421</v>
      </c>
      <c r="F96" s="155" t="s">
        <v>422</v>
      </c>
      <c r="G96" s="156" t="s">
        <v>236</v>
      </c>
      <c r="H96" s="157">
        <v>36</v>
      </c>
      <c r="I96" s="158"/>
      <c r="J96" s="159">
        <f>ROUND(I96*H96,2)</f>
        <v>0</v>
      </c>
      <c r="K96" s="155" t="s">
        <v>193</v>
      </c>
      <c r="L96" s="47"/>
      <c r="M96" s="160" t="s">
        <v>21</v>
      </c>
      <c r="N96" s="349" t="s">
        <v>45</v>
      </c>
      <c r="O96" s="308"/>
      <c r="P96" s="350">
        <f>O96*H96</f>
        <v>0</v>
      </c>
      <c r="Q96" s="350">
        <v>0</v>
      </c>
      <c r="R96" s="350">
        <f>Q96*H96</f>
        <v>0</v>
      </c>
      <c r="S96" s="350">
        <v>0</v>
      </c>
      <c r="T96" s="161">
        <f>S96*H96</f>
        <v>0</v>
      </c>
      <c r="AR96" s="23" t="s">
        <v>194</v>
      </c>
      <c r="AT96" s="23" t="s">
        <v>189</v>
      </c>
      <c r="AU96" s="23" t="s">
        <v>84</v>
      </c>
      <c r="AY96" s="23" t="s">
        <v>187</v>
      </c>
      <c r="BE96" s="162">
        <f>IF(N96="základní",J96,0)</f>
        <v>0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23" t="s">
        <v>82</v>
      </c>
      <c r="BK96" s="162">
        <f>ROUND(I96*H96,2)</f>
        <v>0</v>
      </c>
      <c r="BL96" s="23" t="s">
        <v>194</v>
      </c>
      <c r="BM96" s="23" t="s">
        <v>423</v>
      </c>
    </row>
    <row r="97" spans="2:65" s="12" customFormat="1">
      <c r="B97" s="173"/>
      <c r="C97" s="174"/>
      <c r="D97" s="165" t="s">
        <v>196</v>
      </c>
      <c r="E97" s="175" t="s">
        <v>21</v>
      </c>
      <c r="F97" s="176" t="s">
        <v>420</v>
      </c>
      <c r="G97" s="174"/>
      <c r="H97" s="177">
        <v>36</v>
      </c>
      <c r="I97" s="178"/>
      <c r="J97" s="174"/>
      <c r="K97" s="174"/>
      <c r="L97" s="179"/>
      <c r="M97" s="180"/>
      <c r="N97" s="352"/>
      <c r="O97" s="352"/>
      <c r="P97" s="352"/>
      <c r="Q97" s="352"/>
      <c r="R97" s="352"/>
      <c r="S97" s="352"/>
      <c r="T97" s="181"/>
      <c r="AT97" s="182" t="s">
        <v>196</v>
      </c>
      <c r="AU97" s="182" t="s">
        <v>84</v>
      </c>
      <c r="AV97" s="12" t="s">
        <v>84</v>
      </c>
      <c r="AW97" s="12" t="s">
        <v>37</v>
      </c>
      <c r="AX97" s="12" t="s">
        <v>82</v>
      </c>
      <c r="AY97" s="182" t="s">
        <v>187</v>
      </c>
    </row>
    <row r="98" spans="2:65" s="1" customFormat="1" ht="38.25" customHeight="1">
      <c r="B98" s="32"/>
      <c r="C98" s="153" t="s">
        <v>214</v>
      </c>
      <c r="D98" s="153" t="s">
        <v>189</v>
      </c>
      <c r="E98" s="154" t="s">
        <v>424</v>
      </c>
      <c r="F98" s="155" t="s">
        <v>425</v>
      </c>
      <c r="G98" s="156" t="s">
        <v>236</v>
      </c>
      <c r="H98" s="157">
        <v>36</v>
      </c>
      <c r="I98" s="158"/>
      <c r="J98" s="159">
        <f>ROUND(I98*H98,2)</f>
        <v>0</v>
      </c>
      <c r="K98" s="155" t="s">
        <v>193</v>
      </c>
      <c r="L98" s="47"/>
      <c r="M98" s="160" t="s">
        <v>21</v>
      </c>
      <c r="N98" s="349" t="s">
        <v>45</v>
      </c>
      <c r="O98" s="308"/>
      <c r="P98" s="350">
        <f>O98*H98</f>
        <v>0</v>
      </c>
      <c r="Q98" s="350">
        <v>0</v>
      </c>
      <c r="R98" s="350">
        <f>Q98*H98</f>
        <v>0</v>
      </c>
      <c r="S98" s="350">
        <v>0</v>
      </c>
      <c r="T98" s="161">
        <f>S98*H98</f>
        <v>0</v>
      </c>
      <c r="AR98" s="23" t="s">
        <v>194</v>
      </c>
      <c r="AT98" s="23" t="s">
        <v>189</v>
      </c>
      <c r="AU98" s="23" t="s">
        <v>84</v>
      </c>
      <c r="AY98" s="23" t="s">
        <v>187</v>
      </c>
      <c r="BE98" s="162">
        <f>IF(N98="základní",J98,0)</f>
        <v>0</v>
      </c>
      <c r="BF98" s="162">
        <f>IF(N98="snížená",J98,0)</f>
        <v>0</v>
      </c>
      <c r="BG98" s="162">
        <f>IF(N98="zákl. přenesená",J98,0)</f>
        <v>0</v>
      </c>
      <c r="BH98" s="162">
        <f>IF(N98="sníž. přenesená",J98,0)</f>
        <v>0</v>
      </c>
      <c r="BI98" s="162">
        <f>IF(N98="nulová",J98,0)</f>
        <v>0</v>
      </c>
      <c r="BJ98" s="23" t="s">
        <v>82</v>
      </c>
      <c r="BK98" s="162">
        <f>ROUND(I98*H98,2)</f>
        <v>0</v>
      </c>
      <c r="BL98" s="23" t="s">
        <v>194</v>
      </c>
      <c r="BM98" s="23" t="s">
        <v>426</v>
      </c>
    </row>
    <row r="99" spans="2:65" s="12" customFormat="1">
      <c r="B99" s="173"/>
      <c r="C99" s="174"/>
      <c r="D99" s="165" t="s">
        <v>196</v>
      </c>
      <c r="E99" s="175" t="s">
        <v>21</v>
      </c>
      <c r="F99" s="176" t="s">
        <v>420</v>
      </c>
      <c r="G99" s="174"/>
      <c r="H99" s="177">
        <v>36</v>
      </c>
      <c r="I99" s="178"/>
      <c r="J99" s="174"/>
      <c r="K99" s="174"/>
      <c r="L99" s="179"/>
      <c r="M99" s="180"/>
      <c r="N99" s="352"/>
      <c r="O99" s="352"/>
      <c r="P99" s="352"/>
      <c r="Q99" s="352"/>
      <c r="R99" s="352"/>
      <c r="S99" s="352"/>
      <c r="T99" s="181"/>
      <c r="AT99" s="182" t="s">
        <v>196</v>
      </c>
      <c r="AU99" s="182" t="s">
        <v>84</v>
      </c>
      <c r="AV99" s="12" t="s">
        <v>84</v>
      </c>
      <c r="AW99" s="12" t="s">
        <v>37</v>
      </c>
      <c r="AX99" s="12" t="s">
        <v>82</v>
      </c>
      <c r="AY99" s="182" t="s">
        <v>187</v>
      </c>
    </row>
    <row r="100" spans="2:65" s="1" customFormat="1" ht="25.5" customHeight="1">
      <c r="B100" s="32"/>
      <c r="C100" s="153" t="s">
        <v>219</v>
      </c>
      <c r="D100" s="153" t="s">
        <v>189</v>
      </c>
      <c r="E100" s="154" t="s">
        <v>427</v>
      </c>
      <c r="F100" s="155" t="s">
        <v>428</v>
      </c>
      <c r="G100" s="156" t="s">
        <v>192</v>
      </c>
      <c r="H100" s="157">
        <v>200</v>
      </c>
      <c r="I100" s="158"/>
      <c r="J100" s="159">
        <f>ROUND(I100*H100,2)</f>
        <v>0</v>
      </c>
      <c r="K100" s="155" t="s">
        <v>193</v>
      </c>
      <c r="L100" s="47"/>
      <c r="M100" s="160" t="s">
        <v>21</v>
      </c>
      <c r="N100" s="349" t="s">
        <v>45</v>
      </c>
      <c r="O100" s="308"/>
      <c r="P100" s="350">
        <f>O100*H100</f>
        <v>0</v>
      </c>
      <c r="Q100" s="350">
        <v>0</v>
      </c>
      <c r="R100" s="350">
        <f>Q100*H100</f>
        <v>0</v>
      </c>
      <c r="S100" s="350">
        <v>0</v>
      </c>
      <c r="T100" s="161">
        <f>S100*H100</f>
        <v>0</v>
      </c>
      <c r="AR100" s="23" t="s">
        <v>194</v>
      </c>
      <c r="AT100" s="23" t="s">
        <v>189</v>
      </c>
      <c r="AU100" s="23" t="s">
        <v>84</v>
      </c>
      <c r="AY100" s="23" t="s">
        <v>187</v>
      </c>
      <c r="BE100" s="162">
        <f>IF(N100="základní",J100,0)</f>
        <v>0</v>
      </c>
      <c r="BF100" s="162">
        <f>IF(N100="snížená",J100,0)</f>
        <v>0</v>
      </c>
      <c r="BG100" s="162">
        <f>IF(N100="zákl. přenesená",J100,0)</f>
        <v>0</v>
      </c>
      <c r="BH100" s="162">
        <f>IF(N100="sníž. přenesená",J100,0)</f>
        <v>0</v>
      </c>
      <c r="BI100" s="162">
        <f>IF(N100="nulová",J100,0)</f>
        <v>0</v>
      </c>
      <c r="BJ100" s="23" t="s">
        <v>82</v>
      </c>
      <c r="BK100" s="162">
        <f>ROUND(I100*H100,2)</f>
        <v>0</v>
      </c>
      <c r="BL100" s="23" t="s">
        <v>194</v>
      </c>
      <c r="BM100" s="23" t="s">
        <v>429</v>
      </c>
    </row>
    <row r="101" spans="2:65" s="12" customFormat="1">
      <c r="B101" s="173"/>
      <c r="C101" s="174"/>
      <c r="D101" s="165" t="s">
        <v>196</v>
      </c>
      <c r="E101" s="175" t="s">
        <v>21</v>
      </c>
      <c r="F101" s="176" t="s">
        <v>430</v>
      </c>
      <c r="G101" s="174"/>
      <c r="H101" s="177">
        <v>200</v>
      </c>
      <c r="I101" s="178"/>
      <c r="J101" s="174"/>
      <c r="K101" s="174"/>
      <c r="L101" s="179"/>
      <c r="M101" s="180"/>
      <c r="N101" s="352"/>
      <c r="O101" s="352"/>
      <c r="P101" s="352"/>
      <c r="Q101" s="352"/>
      <c r="R101" s="352"/>
      <c r="S101" s="352"/>
      <c r="T101" s="181"/>
      <c r="AT101" s="182" t="s">
        <v>196</v>
      </c>
      <c r="AU101" s="182" t="s">
        <v>84</v>
      </c>
      <c r="AV101" s="12" t="s">
        <v>84</v>
      </c>
      <c r="AW101" s="12" t="s">
        <v>37</v>
      </c>
      <c r="AX101" s="12" t="s">
        <v>82</v>
      </c>
      <c r="AY101" s="182" t="s">
        <v>187</v>
      </c>
    </row>
    <row r="102" spans="2:65" s="1" customFormat="1" ht="25.5" customHeight="1">
      <c r="B102" s="32"/>
      <c r="C102" s="153" t="s">
        <v>224</v>
      </c>
      <c r="D102" s="153" t="s">
        <v>189</v>
      </c>
      <c r="E102" s="154" t="s">
        <v>431</v>
      </c>
      <c r="F102" s="155" t="s">
        <v>432</v>
      </c>
      <c r="G102" s="156" t="s">
        <v>192</v>
      </c>
      <c r="H102" s="157">
        <v>200</v>
      </c>
      <c r="I102" s="158"/>
      <c r="J102" s="159">
        <f>ROUND(I102*H102,2)</f>
        <v>0</v>
      </c>
      <c r="K102" s="155" t="s">
        <v>193</v>
      </c>
      <c r="L102" s="47"/>
      <c r="M102" s="160" t="s">
        <v>21</v>
      </c>
      <c r="N102" s="349" t="s">
        <v>45</v>
      </c>
      <c r="O102" s="308"/>
      <c r="P102" s="350">
        <f>O102*H102</f>
        <v>0</v>
      </c>
      <c r="Q102" s="350">
        <v>0</v>
      </c>
      <c r="R102" s="350">
        <f>Q102*H102</f>
        <v>0</v>
      </c>
      <c r="S102" s="350">
        <v>0</v>
      </c>
      <c r="T102" s="161">
        <f>S102*H102</f>
        <v>0</v>
      </c>
      <c r="AR102" s="23" t="s">
        <v>194</v>
      </c>
      <c r="AT102" s="23" t="s">
        <v>189</v>
      </c>
      <c r="AU102" s="23" t="s">
        <v>84</v>
      </c>
      <c r="AY102" s="23" t="s">
        <v>187</v>
      </c>
      <c r="BE102" s="162">
        <f>IF(N102="základní",J102,0)</f>
        <v>0</v>
      </c>
      <c r="BF102" s="162">
        <f>IF(N102="snížená",J102,0)</f>
        <v>0</v>
      </c>
      <c r="BG102" s="162">
        <f>IF(N102="zákl. přenesená",J102,0)</f>
        <v>0</v>
      </c>
      <c r="BH102" s="162">
        <f>IF(N102="sníž. přenesená",J102,0)</f>
        <v>0</v>
      </c>
      <c r="BI102" s="162">
        <f>IF(N102="nulová",J102,0)</f>
        <v>0</v>
      </c>
      <c r="BJ102" s="23" t="s">
        <v>82</v>
      </c>
      <c r="BK102" s="162">
        <f>ROUND(I102*H102,2)</f>
        <v>0</v>
      </c>
      <c r="BL102" s="23" t="s">
        <v>194</v>
      </c>
      <c r="BM102" s="23" t="s">
        <v>433</v>
      </c>
    </row>
    <row r="103" spans="2:65" s="12" customFormat="1">
      <c r="B103" s="173"/>
      <c r="C103" s="174"/>
      <c r="D103" s="165" t="s">
        <v>196</v>
      </c>
      <c r="E103" s="175" t="s">
        <v>21</v>
      </c>
      <c r="F103" s="176" t="s">
        <v>430</v>
      </c>
      <c r="G103" s="174"/>
      <c r="H103" s="177">
        <v>200</v>
      </c>
      <c r="I103" s="178"/>
      <c r="J103" s="174"/>
      <c r="K103" s="174"/>
      <c r="L103" s="179"/>
      <c r="M103" s="180"/>
      <c r="N103" s="352"/>
      <c r="O103" s="352"/>
      <c r="P103" s="352"/>
      <c r="Q103" s="352"/>
      <c r="R103" s="352"/>
      <c r="S103" s="352"/>
      <c r="T103" s="181"/>
      <c r="AT103" s="182" t="s">
        <v>196</v>
      </c>
      <c r="AU103" s="182" t="s">
        <v>84</v>
      </c>
      <c r="AV103" s="12" t="s">
        <v>84</v>
      </c>
      <c r="AW103" s="12" t="s">
        <v>37</v>
      </c>
      <c r="AX103" s="12" t="s">
        <v>82</v>
      </c>
      <c r="AY103" s="182" t="s">
        <v>187</v>
      </c>
    </row>
    <row r="104" spans="2:65" s="10" customFormat="1" ht="29.85" customHeight="1">
      <c r="B104" s="139"/>
      <c r="C104" s="140"/>
      <c r="D104" s="141" t="s">
        <v>73</v>
      </c>
      <c r="E104" s="151" t="s">
        <v>222</v>
      </c>
      <c r="F104" s="151" t="s">
        <v>223</v>
      </c>
      <c r="G104" s="140"/>
      <c r="H104" s="140"/>
      <c r="I104" s="143"/>
      <c r="J104" s="152">
        <f>BK104</f>
        <v>0</v>
      </c>
      <c r="K104" s="140"/>
      <c r="L104" s="145"/>
      <c r="M104" s="146"/>
      <c r="N104" s="347"/>
      <c r="O104" s="347"/>
      <c r="P104" s="348">
        <f>SUM(P105:P130)</f>
        <v>0</v>
      </c>
      <c r="Q104" s="347"/>
      <c r="R104" s="348">
        <f>SUM(R105:R130)</f>
        <v>30.299357999999998</v>
      </c>
      <c r="S104" s="347"/>
      <c r="T104" s="147">
        <f>SUM(T105:T130)</f>
        <v>0</v>
      </c>
      <c r="AR104" s="148" t="s">
        <v>82</v>
      </c>
      <c r="AT104" s="149" t="s">
        <v>73</v>
      </c>
      <c r="AU104" s="149" t="s">
        <v>82</v>
      </c>
      <c r="AY104" s="148" t="s">
        <v>187</v>
      </c>
      <c r="BK104" s="150">
        <f>SUM(BK105:BK130)</f>
        <v>0</v>
      </c>
    </row>
    <row r="105" spans="2:65" s="1" customFormat="1" ht="38.25" customHeight="1">
      <c r="B105" s="32"/>
      <c r="C105" s="153" t="s">
        <v>109</v>
      </c>
      <c r="D105" s="153" t="s">
        <v>189</v>
      </c>
      <c r="E105" s="154" t="s">
        <v>205</v>
      </c>
      <c r="F105" s="155" t="s">
        <v>206</v>
      </c>
      <c r="G105" s="156" t="s">
        <v>192</v>
      </c>
      <c r="H105" s="157">
        <v>140</v>
      </c>
      <c r="I105" s="158"/>
      <c r="J105" s="159">
        <f>ROUND(I105*H105,2)</f>
        <v>0</v>
      </c>
      <c r="K105" s="155" t="s">
        <v>193</v>
      </c>
      <c r="L105" s="47"/>
      <c r="M105" s="160" t="s">
        <v>21</v>
      </c>
      <c r="N105" s="349" t="s">
        <v>45</v>
      </c>
      <c r="O105" s="308"/>
      <c r="P105" s="350">
        <f>O105*H105</f>
        <v>0</v>
      </c>
      <c r="Q105" s="350">
        <v>0</v>
      </c>
      <c r="R105" s="350">
        <f>Q105*H105</f>
        <v>0</v>
      </c>
      <c r="S105" s="350">
        <v>0</v>
      </c>
      <c r="T105" s="161">
        <f>S105*H105</f>
        <v>0</v>
      </c>
      <c r="AR105" s="23" t="s">
        <v>194</v>
      </c>
      <c r="AT105" s="23" t="s">
        <v>189</v>
      </c>
      <c r="AU105" s="23" t="s">
        <v>84</v>
      </c>
      <c r="AY105" s="23" t="s">
        <v>187</v>
      </c>
      <c r="BE105" s="162">
        <f>IF(N105="základní",J105,0)</f>
        <v>0</v>
      </c>
      <c r="BF105" s="162">
        <f>IF(N105="snížená",J105,0)</f>
        <v>0</v>
      </c>
      <c r="BG105" s="162">
        <f>IF(N105="zákl. přenesená",J105,0)</f>
        <v>0</v>
      </c>
      <c r="BH105" s="162">
        <f>IF(N105="sníž. přenesená",J105,0)</f>
        <v>0</v>
      </c>
      <c r="BI105" s="162">
        <f>IF(N105="nulová",J105,0)</f>
        <v>0</v>
      </c>
      <c r="BJ105" s="23" t="s">
        <v>82</v>
      </c>
      <c r="BK105" s="162">
        <f>ROUND(I105*H105,2)</f>
        <v>0</v>
      </c>
      <c r="BL105" s="23" t="s">
        <v>194</v>
      </c>
      <c r="BM105" s="23" t="s">
        <v>434</v>
      </c>
    </row>
    <row r="106" spans="2:65" s="11" customFormat="1">
      <c r="B106" s="163"/>
      <c r="C106" s="164"/>
      <c r="D106" s="165" t="s">
        <v>196</v>
      </c>
      <c r="E106" s="166" t="s">
        <v>21</v>
      </c>
      <c r="F106" s="167" t="s">
        <v>435</v>
      </c>
      <c r="G106" s="164"/>
      <c r="H106" s="166" t="s">
        <v>21</v>
      </c>
      <c r="I106" s="168"/>
      <c r="J106" s="164"/>
      <c r="K106" s="164"/>
      <c r="L106" s="169"/>
      <c r="M106" s="170"/>
      <c r="N106" s="351"/>
      <c r="O106" s="351"/>
      <c r="P106" s="351"/>
      <c r="Q106" s="351"/>
      <c r="R106" s="351"/>
      <c r="S106" s="351"/>
      <c r="T106" s="171"/>
      <c r="AT106" s="172" t="s">
        <v>196</v>
      </c>
      <c r="AU106" s="172" t="s">
        <v>84</v>
      </c>
      <c r="AV106" s="11" t="s">
        <v>82</v>
      </c>
      <c r="AW106" s="11" t="s">
        <v>37</v>
      </c>
      <c r="AX106" s="11" t="s">
        <v>74</v>
      </c>
      <c r="AY106" s="172" t="s">
        <v>187</v>
      </c>
    </row>
    <row r="107" spans="2:65" s="12" customFormat="1">
      <c r="B107" s="173"/>
      <c r="C107" s="174"/>
      <c r="D107" s="165" t="s">
        <v>196</v>
      </c>
      <c r="E107" s="175" t="s">
        <v>21</v>
      </c>
      <c r="F107" s="176" t="s">
        <v>436</v>
      </c>
      <c r="G107" s="174"/>
      <c r="H107" s="177">
        <v>140</v>
      </c>
      <c r="I107" s="178"/>
      <c r="J107" s="174"/>
      <c r="K107" s="174"/>
      <c r="L107" s="179"/>
      <c r="M107" s="180"/>
      <c r="N107" s="352"/>
      <c r="O107" s="352"/>
      <c r="P107" s="352"/>
      <c r="Q107" s="352"/>
      <c r="R107" s="352"/>
      <c r="S107" s="352"/>
      <c r="T107" s="181"/>
      <c r="AT107" s="182" t="s">
        <v>196</v>
      </c>
      <c r="AU107" s="182" t="s">
        <v>84</v>
      </c>
      <c r="AV107" s="12" t="s">
        <v>84</v>
      </c>
      <c r="AW107" s="12" t="s">
        <v>37</v>
      </c>
      <c r="AX107" s="12" t="s">
        <v>82</v>
      </c>
      <c r="AY107" s="182" t="s">
        <v>187</v>
      </c>
    </row>
    <row r="108" spans="2:65" s="1" customFormat="1" ht="25.5" customHeight="1">
      <c r="B108" s="32"/>
      <c r="C108" s="153" t="s">
        <v>112</v>
      </c>
      <c r="D108" s="153" t="s">
        <v>189</v>
      </c>
      <c r="E108" s="154" t="s">
        <v>241</v>
      </c>
      <c r="F108" s="155" t="s">
        <v>242</v>
      </c>
      <c r="G108" s="156" t="s">
        <v>192</v>
      </c>
      <c r="H108" s="157">
        <v>145.80000000000001</v>
      </c>
      <c r="I108" s="158"/>
      <c r="J108" s="159">
        <f>ROUND(I108*H108,2)</f>
        <v>0</v>
      </c>
      <c r="K108" s="155" t="s">
        <v>193</v>
      </c>
      <c r="L108" s="47"/>
      <c r="M108" s="160" t="s">
        <v>21</v>
      </c>
      <c r="N108" s="349" t="s">
        <v>45</v>
      </c>
      <c r="O108" s="308"/>
      <c r="P108" s="350">
        <f>O108*H108</f>
        <v>0</v>
      </c>
      <c r="Q108" s="350">
        <v>0</v>
      </c>
      <c r="R108" s="350">
        <f>Q108*H108</f>
        <v>0</v>
      </c>
      <c r="S108" s="350">
        <v>0</v>
      </c>
      <c r="T108" s="161">
        <f>S108*H108</f>
        <v>0</v>
      </c>
      <c r="AR108" s="23" t="s">
        <v>194</v>
      </c>
      <c r="AT108" s="23" t="s">
        <v>189</v>
      </c>
      <c r="AU108" s="23" t="s">
        <v>84</v>
      </c>
      <c r="AY108" s="23" t="s">
        <v>187</v>
      </c>
      <c r="BE108" s="162">
        <f>IF(N108="základní",J108,0)</f>
        <v>0</v>
      </c>
      <c r="BF108" s="162">
        <f>IF(N108="snížená",J108,0)</f>
        <v>0</v>
      </c>
      <c r="BG108" s="162">
        <f>IF(N108="zákl. přenesená",J108,0)</f>
        <v>0</v>
      </c>
      <c r="BH108" s="162">
        <f>IF(N108="sníž. přenesená",J108,0)</f>
        <v>0</v>
      </c>
      <c r="BI108" s="162">
        <f>IF(N108="nulová",J108,0)</f>
        <v>0</v>
      </c>
      <c r="BJ108" s="23" t="s">
        <v>82</v>
      </c>
      <c r="BK108" s="162">
        <f>ROUND(I108*H108,2)</f>
        <v>0</v>
      </c>
      <c r="BL108" s="23" t="s">
        <v>194</v>
      </c>
      <c r="BM108" s="23" t="s">
        <v>437</v>
      </c>
    </row>
    <row r="109" spans="2:65" s="11" customFormat="1">
      <c r="B109" s="163"/>
      <c r="C109" s="164"/>
      <c r="D109" s="165" t="s">
        <v>196</v>
      </c>
      <c r="E109" s="166" t="s">
        <v>21</v>
      </c>
      <c r="F109" s="167" t="s">
        <v>438</v>
      </c>
      <c r="G109" s="164"/>
      <c r="H109" s="166" t="s">
        <v>21</v>
      </c>
      <c r="I109" s="168"/>
      <c r="J109" s="164"/>
      <c r="K109" s="164"/>
      <c r="L109" s="169"/>
      <c r="M109" s="170"/>
      <c r="N109" s="351"/>
      <c r="O109" s="351"/>
      <c r="P109" s="351"/>
      <c r="Q109" s="351"/>
      <c r="R109" s="351"/>
      <c r="S109" s="351"/>
      <c r="T109" s="171"/>
      <c r="AT109" s="172" t="s">
        <v>196</v>
      </c>
      <c r="AU109" s="172" t="s">
        <v>84</v>
      </c>
      <c r="AV109" s="11" t="s">
        <v>82</v>
      </c>
      <c r="AW109" s="11" t="s">
        <v>37</v>
      </c>
      <c r="AX109" s="11" t="s">
        <v>74</v>
      </c>
      <c r="AY109" s="172" t="s">
        <v>187</v>
      </c>
    </row>
    <row r="110" spans="2:65" s="12" customFormat="1">
      <c r="B110" s="173"/>
      <c r="C110" s="174"/>
      <c r="D110" s="165" t="s">
        <v>196</v>
      </c>
      <c r="E110" s="175" t="s">
        <v>21</v>
      </c>
      <c r="F110" s="176" t="s">
        <v>439</v>
      </c>
      <c r="G110" s="174"/>
      <c r="H110" s="177">
        <v>145.80000000000001</v>
      </c>
      <c r="I110" s="178"/>
      <c r="J110" s="174"/>
      <c r="K110" s="174"/>
      <c r="L110" s="179"/>
      <c r="M110" s="180"/>
      <c r="N110" s="352"/>
      <c r="O110" s="352"/>
      <c r="P110" s="352"/>
      <c r="Q110" s="352"/>
      <c r="R110" s="352"/>
      <c r="S110" s="352"/>
      <c r="T110" s="181"/>
      <c r="AT110" s="182" t="s">
        <v>196</v>
      </c>
      <c r="AU110" s="182" t="s">
        <v>84</v>
      </c>
      <c r="AV110" s="12" t="s">
        <v>84</v>
      </c>
      <c r="AW110" s="12" t="s">
        <v>37</v>
      </c>
      <c r="AX110" s="12" t="s">
        <v>82</v>
      </c>
      <c r="AY110" s="182" t="s">
        <v>187</v>
      </c>
    </row>
    <row r="111" spans="2:65" s="1" customFormat="1" ht="16.5" customHeight="1">
      <c r="B111" s="32"/>
      <c r="C111" s="183" t="s">
        <v>115</v>
      </c>
      <c r="D111" s="183" t="s">
        <v>215</v>
      </c>
      <c r="E111" s="184" t="s">
        <v>440</v>
      </c>
      <c r="F111" s="185" t="s">
        <v>441</v>
      </c>
      <c r="G111" s="186" t="s">
        <v>192</v>
      </c>
      <c r="H111" s="187">
        <v>174.96</v>
      </c>
      <c r="I111" s="188"/>
      <c r="J111" s="189">
        <f>ROUND(I111*H111,2)</f>
        <v>0</v>
      </c>
      <c r="K111" s="185" t="s">
        <v>193</v>
      </c>
      <c r="L111" s="190"/>
      <c r="M111" s="191" t="s">
        <v>21</v>
      </c>
      <c r="N111" s="353" t="s">
        <v>45</v>
      </c>
      <c r="O111" s="308"/>
      <c r="P111" s="350">
        <f>O111*H111</f>
        <v>0</v>
      </c>
      <c r="Q111" s="350">
        <v>2.9999999999999997E-4</v>
      </c>
      <c r="R111" s="350">
        <f>Q111*H111</f>
        <v>5.2488E-2</v>
      </c>
      <c r="S111" s="350">
        <v>0</v>
      </c>
      <c r="T111" s="161">
        <f>S111*H111</f>
        <v>0</v>
      </c>
      <c r="AR111" s="23" t="s">
        <v>219</v>
      </c>
      <c r="AT111" s="23" t="s">
        <v>215</v>
      </c>
      <c r="AU111" s="23" t="s">
        <v>84</v>
      </c>
      <c r="AY111" s="23" t="s">
        <v>187</v>
      </c>
      <c r="BE111" s="162">
        <f>IF(N111="základní",J111,0)</f>
        <v>0</v>
      </c>
      <c r="BF111" s="162">
        <f>IF(N111="snížená",J111,0)</f>
        <v>0</v>
      </c>
      <c r="BG111" s="162">
        <f>IF(N111="zákl. přenesená",J111,0)</f>
        <v>0</v>
      </c>
      <c r="BH111" s="162">
        <f>IF(N111="sníž. přenesená",J111,0)</f>
        <v>0</v>
      </c>
      <c r="BI111" s="162">
        <f>IF(N111="nulová",J111,0)</f>
        <v>0</v>
      </c>
      <c r="BJ111" s="23" t="s">
        <v>82</v>
      </c>
      <c r="BK111" s="162">
        <f>ROUND(I111*H111,2)</f>
        <v>0</v>
      </c>
      <c r="BL111" s="23" t="s">
        <v>194</v>
      </c>
      <c r="BM111" s="23" t="s">
        <v>442</v>
      </c>
    </row>
    <row r="112" spans="2:65" s="12" customFormat="1">
      <c r="B112" s="173"/>
      <c r="C112" s="174"/>
      <c r="D112" s="165" t="s">
        <v>196</v>
      </c>
      <c r="E112" s="175" t="s">
        <v>21</v>
      </c>
      <c r="F112" s="176" t="s">
        <v>443</v>
      </c>
      <c r="G112" s="174"/>
      <c r="H112" s="177">
        <v>174.96</v>
      </c>
      <c r="I112" s="178"/>
      <c r="J112" s="174"/>
      <c r="K112" s="174"/>
      <c r="L112" s="179"/>
      <c r="M112" s="180"/>
      <c r="N112" s="352"/>
      <c r="O112" s="352"/>
      <c r="P112" s="352"/>
      <c r="Q112" s="352"/>
      <c r="R112" s="352"/>
      <c r="S112" s="352"/>
      <c r="T112" s="181"/>
      <c r="AT112" s="182" t="s">
        <v>196</v>
      </c>
      <c r="AU112" s="182" t="s">
        <v>84</v>
      </c>
      <c r="AV112" s="12" t="s">
        <v>84</v>
      </c>
      <c r="AW112" s="12" t="s">
        <v>37</v>
      </c>
      <c r="AX112" s="12" t="s">
        <v>82</v>
      </c>
      <c r="AY112" s="182" t="s">
        <v>187</v>
      </c>
    </row>
    <row r="113" spans="2:65" s="1" customFormat="1" ht="16.5" customHeight="1">
      <c r="B113" s="32"/>
      <c r="C113" s="183" t="s">
        <v>118</v>
      </c>
      <c r="D113" s="183" t="s">
        <v>215</v>
      </c>
      <c r="E113" s="184" t="s">
        <v>250</v>
      </c>
      <c r="F113" s="185" t="s">
        <v>251</v>
      </c>
      <c r="G113" s="186" t="s">
        <v>227</v>
      </c>
      <c r="H113" s="187">
        <v>700</v>
      </c>
      <c r="I113" s="188"/>
      <c r="J113" s="189">
        <f>ROUND(I113*H113,2)</f>
        <v>0</v>
      </c>
      <c r="K113" s="185" t="s">
        <v>21</v>
      </c>
      <c r="L113" s="190"/>
      <c r="M113" s="191" t="s">
        <v>21</v>
      </c>
      <c r="N113" s="353" t="s">
        <v>45</v>
      </c>
      <c r="O113" s="308"/>
      <c r="P113" s="350">
        <f>O113*H113</f>
        <v>0</v>
      </c>
      <c r="Q113" s="350">
        <v>0</v>
      </c>
      <c r="R113" s="350">
        <f>Q113*H113</f>
        <v>0</v>
      </c>
      <c r="S113" s="350">
        <v>0</v>
      </c>
      <c r="T113" s="161">
        <f>S113*H113</f>
        <v>0</v>
      </c>
      <c r="AR113" s="23" t="s">
        <v>219</v>
      </c>
      <c r="AT113" s="23" t="s">
        <v>215</v>
      </c>
      <c r="AU113" s="23" t="s">
        <v>84</v>
      </c>
      <c r="AY113" s="23" t="s">
        <v>187</v>
      </c>
      <c r="BE113" s="162">
        <f>IF(N113="základní",J113,0)</f>
        <v>0</v>
      </c>
      <c r="BF113" s="162">
        <f>IF(N113="snížená",J113,0)</f>
        <v>0</v>
      </c>
      <c r="BG113" s="162">
        <f>IF(N113="zákl. přenesená",J113,0)</f>
        <v>0</v>
      </c>
      <c r="BH113" s="162">
        <f>IF(N113="sníž. přenesená",J113,0)</f>
        <v>0</v>
      </c>
      <c r="BI113" s="162">
        <f>IF(N113="nulová",J113,0)</f>
        <v>0</v>
      </c>
      <c r="BJ113" s="23" t="s">
        <v>82</v>
      </c>
      <c r="BK113" s="162">
        <f>ROUND(I113*H113,2)</f>
        <v>0</v>
      </c>
      <c r="BL113" s="23" t="s">
        <v>194</v>
      </c>
      <c r="BM113" s="23" t="s">
        <v>444</v>
      </c>
    </row>
    <row r="114" spans="2:65" s="12" customFormat="1">
      <c r="B114" s="173"/>
      <c r="C114" s="174"/>
      <c r="D114" s="165" t="s">
        <v>196</v>
      </c>
      <c r="E114" s="175" t="s">
        <v>21</v>
      </c>
      <c r="F114" s="176" t="s">
        <v>445</v>
      </c>
      <c r="G114" s="174"/>
      <c r="H114" s="177">
        <v>700</v>
      </c>
      <c r="I114" s="178"/>
      <c r="J114" s="174"/>
      <c r="K114" s="174"/>
      <c r="L114" s="179"/>
      <c r="M114" s="180"/>
      <c r="N114" s="352"/>
      <c r="O114" s="352"/>
      <c r="P114" s="352"/>
      <c r="Q114" s="352"/>
      <c r="R114" s="352"/>
      <c r="S114" s="352"/>
      <c r="T114" s="181"/>
      <c r="AT114" s="182" t="s">
        <v>196</v>
      </c>
      <c r="AU114" s="182" t="s">
        <v>84</v>
      </c>
      <c r="AV114" s="12" t="s">
        <v>84</v>
      </c>
      <c r="AW114" s="12" t="s">
        <v>37</v>
      </c>
      <c r="AX114" s="12" t="s">
        <v>82</v>
      </c>
      <c r="AY114" s="182" t="s">
        <v>187</v>
      </c>
    </row>
    <row r="115" spans="2:65" s="1" customFormat="1" ht="16.5" customHeight="1">
      <c r="B115" s="32"/>
      <c r="C115" s="153" t="s">
        <v>121</v>
      </c>
      <c r="D115" s="153" t="s">
        <v>189</v>
      </c>
      <c r="E115" s="154" t="s">
        <v>446</v>
      </c>
      <c r="F115" s="155" t="s">
        <v>447</v>
      </c>
      <c r="G115" s="156" t="s">
        <v>192</v>
      </c>
      <c r="H115" s="157">
        <v>140</v>
      </c>
      <c r="I115" s="158"/>
      <c r="J115" s="159">
        <f>ROUND(I115*H115,2)</f>
        <v>0</v>
      </c>
      <c r="K115" s="155" t="s">
        <v>193</v>
      </c>
      <c r="L115" s="47"/>
      <c r="M115" s="160" t="s">
        <v>21</v>
      </c>
      <c r="N115" s="349" t="s">
        <v>45</v>
      </c>
      <c r="O115" s="308"/>
      <c r="P115" s="350">
        <f>O115*H115</f>
        <v>0</v>
      </c>
      <c r="Q115" s="350">
        <v>0</v>
      </c>
      <c r="R115" s="350">
        <f>Q115*H115</f>
        <v>0</v>
      </c>
      <c r="S115" s="350">
        <v>0</v>
      </c>
      <c r="T115" s="161">
        <f>S115*H115</f>
        <v>0</v>
      </c>
      <c r="AR115" s="23" t="s">
        <v>194</v>
      </c>
      <c r="AT115" s="23" t="s">
        <v>189</v>
      </c>
      <c r="AU115" s="23" t="s">
        <v>84</v>
      </c>
      <c r="AY115" s="23" t="s">
        <v>187</v>
      </c>
      <c r="BE115" s="162">
        <f>IF(N115="základní",J115,0)</f>
        <v>0</v>
      </c>
      <c r="BF115" s="162">
        <f>IF(N115="snížená",J115,0)</f>
        <v>0</v>
      </c>
      <c r="BG115" s="162">
        <f>IF(N115="zákl. přenesená",J115,0)</f>
        <v>0</v>
      </c>
      <c r="BH115" s="162">
        <f>IF(N115="sníž. přenesená",J115,0)</f>
        <v>0</v>
      </c>
      <c r="BI115" s="162">
        <f>IF(N115="nulová",J115,0)</f>
        <v>0</v>
      </c>
      <c r="BJ115" s="23" t="s">
        <v>82</v>
      </c>
      <c r="BK115" s="162">
        <f>ROUND(I115*H115,2)</f>
        <v>0</v>
      </c>
      <c r="BL115" s="23" t="s">
        <v>194</v>
      </c>
      <c r="BM115" s="23" t="s">
        <v>448</v>
      </c>
    </row>
    <row r="116" spans="2:65" s="12" customFormat="1">
      <c r="B116" s="173"/>
      <c r="C116" s="174"/>
      <c r="D116" s="165" t="s">
        <v>196</v>
      </c>
      <c r="E116" s="175" t="s">
        <v>21</v>
      </c>
      <c r="F116" s="176" t="s">
        <v>436</v>
      </c>
      <c r="G116" s="174"/>
      <c r="H116" s="177">
        <v>140</v>
      </c>
      <c r="I116" s="178"/>
      <c r="J116" s="174"/>
      <c r="K116" s="174"/>
      <c r="L116" s="179"/>
      <c r="M116" s="180"/>
      <c r="N116" s="352"/>
      <c r="O116" s="352"/>
      <c r="P116" s="352"/>
      <c r="Q116" s="352"/>
      <c r="R116" s="352"/>
      <c r="S116" s="352"/>
      <c r="T116" s="181"/>
      <c r="AT116" s="182" t="s">
        <v>196</v>
      </c>
      <c r="AU116" s="182" t="s">
        <v>84</v>
      </c>
      <c r="AV116" s="12" t="s">
        <v>84</v>
      </c>
      <c r="AW116" s="12" t="s">
        <v>37</v>
      </c>
      <c r="AX116" s="12" t="s">
        <v>82</v>
      </c>
      <c r="AY116" s="182" t="s">
        <v>187</v>
      </c>
    </row>
    <row r="117" spans="2:65" s="1" customFormat="1" ht="16.5" customHeight="1">
      <c r="B117" s="32"/>
      <c r="C117" s="183" t="s">
        <v>10</v>
      </c>
      <c r="D117" s="183" t="s">
        <v>215</v>
      </c>
      <c r="E117" s="184" t="s">
        <v>449</v>
      </c>
      <c r="F117" s="185" t="s">
        <v>450</v>
      </c>
      <c r="G117" s="186" t="s">
        <v>277</v>
      </c>
      <c r="H117" s="187">
        <v>30.24</v>
      </c>
      <c r="I117" s="188"/>
      <c r="J117" s="189">
        <f>ROUND(I117*H117,2)</f>
        <v>0</v>
      </c>
      <c r="K117" s="185" t="s">
        <v>228</v>
      </c>
      <c r="L117" s="190"/>
      <c r="M117" s="191" t="s">
        <v>21</v>
      </c>
      <c r="N117" s="353" t="s">
        <v>45</v>
      </c>
      <c r="O117" s="308"/>
      <c r="P117" s="350">
        <f>O117*H117</f>
        <v>0</v>
      </c>
      <c r="Q117" s="350">
        <v>1</v>
      </c>
      <c r="R117" s="350">
        <f>Q117*H117</f>
        <v>30.24</v>
      </c>
      <c r="S117" s="350">
        <v>0</v>
      </c>
      <c r="T117" s="161">
        <f>S117*H117</f>
        <v>0</v>
      </c>
      <c r="AR117" s="23" t="s">
        <v>219</v>
      </c>
      <c r="AT117" s="23" t="s">
        <v>215</v>
      </c>
      <c r="AU117" s="23" t="s">
        <v>84</v>
      </c>
      <c r="AY117" s="23" t="s">
        <v>187</v>
      </c>
      <c r="BE117" s="162">
        <f>IF(N117="základní",J117,0)</f>
        <v>0</v>
      </c>
      <c r="BF117" s="162">
        <f>IF(N117="snížená",J117,0)</f>
        <v>0</v>
      </c>
      <c r="BG117" s="162">
        <f>IF(N117="zákl. přenesená",J117,0)</f>
        <v>0</v>
      </c>
      <c r="BH117" s="162">
        <f>IF(N117="sníž. přenesená",J117,0)</f>
        <v>0</v>
      </c>
      <c r="BI117" s="162">
        <f>IF(N117="nulová",J117,0)</f>
        <v>0</v>
      </c>
      <c r="BJ117" s="23" t="s">
        <v>82</v>
      </c>
      <c r="BK117" s="162">
        <f>ROUND(I117*H117,2)</f>
        <v>0</v>
      </c>
      <c r="BL117" s="23" t="s">
        <v>194</v>
      </c>
      <c r="BM117" s="23" t="s">
        <v>451</v>
      </c>
    </row>
    <row r="118" spans="2:65" s="12" customFormat="1">
      <c r="B118" s="173"/>
      <c r="C118" s="174"/>
      <c r="D118" s="165" t="s">
        <v>196</v>
      </c>
      <c r="E118" s="175" t="s">
        <v>21</v>
      </c>
      <c r="F118" s="176" t="s">
        <v>452</v>
      </c>
      <c r="G118" s="174"/>
      <c r="H118" s="177">
        <v>30.24</v>
      </c>
      <c r="I118" s="178"/>
      <c r="J118" s="174"/>
      <c r="K118" s="174"/>
      <c r="L118" s="179"/>
      <c r="M118" s="180"/>
      <c r="N118" s="352"/>
      <c r="O118" s="352"/>
      <c r="P118" s="352"/>
      <c r="Q118" s="352"/>
      <c r="R118" s="352"/>
      <c r="S118" s="352"/>
      <c r="T118" s="181"/>
      <c r="AT118" s="182" t="s">
        <v>196</v>
      </c>
      <c r="AU118" s="182" t="s">
        <v>84</v>
      </c>
      <c r="AV118" s="12" t="s">
        <v>84</v>
      </c>
      <c r="AW118" s="12" t="s">
        <v>37</v>
      </c>
      <c r="AX118" s="12" t="s">
        <v>82</v>
      </c>
      <c r="AY118" s="182" t="s">
        <v>187</v>
      </c>
    </row>
    <row r="119" spans="2:65" s="1" customFormat="1" ht="38.25" customHeight="1">
      <c r="B119" s="32"/>
      <c r="C119" s="153" t="s">
        <v>126</v>
      </c>
      <c r="D119" s="153" t="s">
        <v>189</v>
      </c>
      <c r="E119" s="154" t="s">
        <v>383</v>
      </c>
      <c r="F119" s="155" t="s">
        <v>206</v>
      </c>
      <c r="G119" s="156" t="s">
        <v>192</v>
      </c>
      <c r="H119" s="157">
        <v>229</v>
      </c>
      <c r="I119" s="158"/>
      <c r="J119" s="159">
        <f>ROUND(I119*H119,2)</f>
        <v>0</v>
      </c>
      <c r="K119" s="155" t="s">
        <v>228</v>
      </c>
      <c r="L119" s="47"/>
      <c r="M119" s="160" t="s">
        <v>21</v>
      </c>
      <c r="N119" s="349" t="s">
        <v>45</v>
      </c>
      <c r="O119" s="308"/>
      <c r="P119" s="350">
        <f>O119*H119</f>
        <v>0</v>
      </c>
      <c r="Q119" s="350">
        <v>0</v>
      </c>
      <c r="R119" s="350">
        <f>Q119*H119</f>
        <v>0</v>
      </c>
      <c r="S119" s="350">
        <v>0</v>
      </c>
      <c r="T119" s="161">
        <f>S119*H119</f>
        <v>0</v>
      </c>
      <c r="AR119" s="23" t="s">
        <v>194</v>
      </c>
      <c r="AT119" s="23" t="s">
        <v>189</v>
      </c>
      <c r="AU119" s="23" t="s">
        <v>84</v>
      </c>
      <c r="AY119" s="23" t="s">
        <v>187</v>
      </c>
      <c r="BE119" s="162">
        <f>IF(N119="základní",J119,0)</f>
        <v>0</v>
      </c>
      <c r="BF119" s="162">
        <f>IF(N119="snížená",J119,0)</f>
        <v>0</v>
      </c>
      <c r="BG119" s="162">
        <f>IF(N119="zákl. přenesená",J119,0)</f>
        <v>0</v>
      </c>
      <c r="BH119" s="162">
        <f>IF(N119="sníž. přenesená",J119,0)</f>
        <v>0</v>
      </c>
      <c r="BI119" s="162">
        <f>IF(N119="nulová",J119,0)</f>
        <v>0</v>
      </c>
      <c r="BJ119" s="23" t="s">
        <v>82</v>
      </c>
      <c r="BK119" s="162">
        <f>ROUND(I119*H119,2)</f>
        <v>0</v>
      </c>
      <c r="BL119" s="23" t="s">
        <v>194</v>
      </c>
      <c r="BM119" s="23" t="s">
        <v>453</v>
      </c>
    </row>
    <row r="120" spans="2:65" s="11" customFormat="1">
      <c r="B120" s="163"/>
      <c r="C120" s="164"/>
      <c r="D120" s="165" t="s">
        <v>196</v>
      </c>
      <c r="E120" s="166" t="s">
        <v>21</v>
      </c>
      <c r="F120" s="167" t="s">
        <v>454</v>
      </c>
      <c r="G120" s="164"/>
      <c r="H120" s="166" t="s">
        <v>21</v>
      </c>
      <c r="I120" s="168"/>
      <c r="J120" s="164"/>
      <c r="K120" s="164"/>
      <c r="L120" s="169"/>
      <c r="M120" s="170"/>
      <c r="N120" s="351"/>
      <c r="O120" s="351"/>
      <c r="P120" s="351"/>
      <c r="Q120" s="351"/>
      <c r="R120" s="351"/>
      <c r="S120" s="351"/>
      <c r="T120" s="171"/>
      <c r="AT120" s="172" t="s">
        <v>196</v>
      </c>
      <c r="AU120" s="172" t="s">
        <v>84</v>
      </c>
      <c r="AV120" s="11" t="s">
        <v>82</v>
      </c>
      <c r="AW120" s="11" t="s">
        <v>37</v>
      </c>
      <c r="AX120" s="11" t="s">
        <v>74</v>
      </c>
      <c r="AY120" s="172" t="s">
        <v>187</v>
      </c>
    </row>
    <row r="121" spans="2:65" s="12" customFormat="1">
      <c r="B121" s="173"/>
      <c r="C121" s="174"/>
      <c r="D121" s="165" t="s">
        <v>196</v>
      </c>
      <c r="E121" s="175" t="s">
        <v>21</v>
      </c>
      <c r="F121" s="176" t="s">
        <v>455</v>
      </c>
      <c r="G121" s="174"/>
      <c r="H121" s="177">
        <v>229</v>
      </c>
      <c r="I121" s="178"/>
      <c r="J121" s="174"/>
      <c r="K121" s="174"/>
      <c r="L121" s="179"/>
      <c r="M121" s="180"/>
      <c r="N121" s="352"/>
      <c r="O121" s="352"/>
      <c r="P121" s="352"/>
      <c r="Q121" s="352"/>
      <c r="R121" s="352"/>
      <c r="S121" s="352"/>
      <c r="T121" s="181"/>
      <c r="AT121" s="182" t="s">
        <v>196</v>
      </c>
      <c r="AU121" s="182" t="s">
        <v>84</v>
      </c>
      <c r="AV121" s="12" t="s">
        <v>84</v>
      </c>
      <c r="AW121" s="12" t="s">
        <v>37</v>
      </c>
      <c r="AX121" s="12" t="s">
        <v>82</v>
      </c>
      <c r="AY121" s="182" t="s">
        <v>187</v>
      </c>
    </row>
    <row r="122" spans="2:65" s="1" customFormat="1" ht="16.5" customHeight="1">
      <c r="B122" s="32"/>
      <c r="C122" s="153" t="s">
        <v>138</v>
      </c>
      <c r="D122" s="153" t="s">
        <v>189</v>
      </c>
      <c r="E122" s="154" t="s">
        <v>456</v>
      </c>
      <c r="F122" s="155" t="s">
        <v>457</v>
      </c>
      <c r="G122" s="156" t="s">
        <v>313</v>
      </c>
      <c r="H122" s="157">
        <v>1</v>
      </c>
      <c r="I122" s="158"/>
      <c r="J122" s="159">
        <f>ROUND(I122*H122,2)</f>
        <v>0</v>
      </c>
      <c r="K122" s="155" t="s">
        <v>21</v>
      </c>
      <c r="L122" s="47"/>
      <c r="M122" s="160" t="s">
        <v>21</v>
      </c>
      <c r="N122" s="349" t="s">
        <v>45</v>
      </c>
      <c r="O122" s="308"/>
      <c r="P122" s="350">
        <f>O122*H122</f>
        <v>0</v>
      </c>
      <c r="Q122" s="350">
        <v>0</v>
      </c>
      <c r="R122" s="350">
        <f>Q122*H122</f>
        <v>0</v>
      </c>
      <c r="S122" s="350">
        <v>0</v>
      </c>
      <c r="T122" s="161">
        <f>S122*H122</f>
        <v>0</v>
      </c>
      <c r="AR122" s="23" t="s">
        <v>194</v>
      </c>
      <c r="AT122" s="23" t="s">
        <v>189</v>
      </c>
      <c r="AU122" s="23" t="s">
        <v>84</v>
      </c>
      <c r="AY122" s="23" t="s">
        <v>187</v>
      </c>
      <c r="BE122" s="162">
        <f>IF(N122="základní",J122,0)</f>
        <v>0</v>
      </c>
      <c r="BF122" s="162">
        <f>IF(N122="snížená",J122,0)</f>
        <v>0</v>
      </c>
      <c r="BG122" s="162">
        <f>IF(N122="zákl. přenesená",J122,0)</f>
        <v>0</v>
      </c>
      <c r="BH122" s="162">
        <f>IF(N122="sníž. přenesená",J122,0)</f>
        <v>0</v>
      </c>
      <c r="BI122" s="162">
        <f>IF(N122="nulová",J122,0)</f>
        <v>0</v>
      </c>
      <c r="BJ122" s="23" t="s">
        <v>82</v>
      </c>
      <c r="BK122" s="162">
        <f>ROUND(I122*H122,2)</f>
        <v>0</v>
      </c>
      <c r="BL122" s="23" t="s">
        <v>194</v>
      </c>
      <c r="BM122" s="23" t="s">
        <v>458</v>
      </c>
    </row>
    <row r="123" spans="2:65" s="11" customFormat="1">
      <c r="B123" s="163"/>
      <c r="C123" s="164"/>
      <c r="D123" s="165" t="s">
        <v>196</v>
      </c>
      <c r="E123" s="166" t="s">
        <v>21</v>
      </c>
      <c r="F123" s="167" t="s">
        <v>459</v>
      </c>
      <c r="G123" s="164"/>
      <c r="H123" s="166" t="s">
        <v>21</v>
      </c>
      <c r="I123" s="168"/>
      <c r="J123" s="164"/>
      <c r="K123" s="164"/>
      <c r="L123" s="169"/>
      <c r="M123" s="170"/>
      <c r="N123" s="351"/>
      <c r="O123" s="351"/>
      <c r="P123" s="351"/>
      <c r="Q123" s="351"/>
      <c r="R123" s="351"/>
      <c r="S123" s="351"/>
      <c r="T123" s="171"/>
      <c r="AT123" s="172" t="s">
        <v>196</v>
      </c>
      <c r="AU123" s="172" t="s">
        <v>84</v>
      </c>
      <c r="AV123" s="11" t="s">
        <v>82</v>
      </c>
      <c r="AW123" s="11" t="s">
        <v>37</v>
      </c>
      <c r="AX123" s="11" t="s">
        <v>74</v>
      </c>
      <c r="AY123" s="172" t="s">
        <v>187</v>
      </c>
    </row>
    <row r="124" spans="2:65" s="11" customFormat="1">
      <c r="B124" s="163"/>
      <c r="C124" s="164"/>
      <c r="D124" s="165" t="s">
        <v>196</v>
      </c>
      <c r="E124" s="166" t="s">
        <v>21</v>
      </c>
      <c r="F124" s="167" t="s">
        <v>460</v>
      </c>
      <c r="G124" s="164"/>
      <c r="H124" s="166" t="s">
        <v>21</v>
      </c>
      <c r="I124" s="168"/>
      <c r="J124" s="164"/>
      <c r="K124" s="164"/>
      <c r="L124" s="169"/>
      <c r="M124" s="170"/>
      <c r="N124" s="351"/>
      <c r="O124" s="351"/>
      <c r="P124" s="351"/>
      <c r="Q124" s="351"/>
      <c r="R124" s="351"/>
      <c r="S124" s="351"/>
      <c r="T124" s="171"/>
      <c r="AT124" s="172" t="s">
        <v>196</v>
      </c>
      <c r="AU124" s="172" t="s">
        <v>84</v>
      </c>
      <c r="AV124" s="11" t="s">
        <v>82</v>
      </c>
      <c r="AW124" s="11" t="s">
        <v>37</v>
      </c>
      <c r="AX124" s="11" t="s">
        <v>74</v>
      </c>
      <c r="AY124" s="172" t="s">
        <v>187</v>
      </c>
    </row>
    <row r="125" spans="2:65" s="11" customFormat="1">
      <c r="B125" s="163"/>
      <c r="C125" s="164"/>
      <c r="D125" s="165" t="s">
        <v>196</v>
      </c>
      <c r="E125" s="166" t="s">
        <v>21</v>
      </c>
      <c r="F125" s="167" t="s">
        <v>461</v>
      </c>
      <c r="G125" s="164"/>
      <c r="H125" s="166" t="s">
        <v>21</v>
      </c>
      <c r="I125" s="168"/>
      <c r="J125" s="164"/>
      <c r="K125" s="164"/>
      <c r="L125" s="169"/>
      <c r="M125" s="170"/>
      <c r="N125" s="351"/>
      <c r="O125" s="351"/>
      <c r="P125" s="351"/>
      <c r="Q125" s="351"/>
      <c r="R125" s="351"/>
      <c r="S125" s="351"/>
      <c r="T125" s="171"/>
      <c r="AT125" s="172" t="s">
        <v>196</v>
      </c>
      <c r="AU125" s="172" t="s">
        <v>84</v>
      </c>
      <c r="AV125" s="11" t="s">
        <v>82</v>
      </c>
      <c r="AW125" s="11" t="s">
        <v>37</v>
      </c>
      <c r="AX125" s="11" t="s">
        <v>74</v>
      </c>
      <c r="AY125" s="172" t="s">
        <v>187</v>
      </c>
    </row>
    <row r="126" spans="2:65" s="12" customFormat="1">
      <c r="B126" s="173"/>
      <c r="C126" s="174"/>
      <c r="D126" s="165" t="s">
        <v>196</v>
      </c>
      <c r="E126" s="175" t="s">
        <v>21</v>
      </c>
      <c r="F126" s="176" t="s">
        <v>82</v>
      </c>
      <c r="G126" s="174"/>
      <c r="H126" s="177">
        <v>1</v>
      </c>
      <c r="I126" s="178"/>
      <c r="J126" s="174"/>
      <c r="K126" s="174"/>
      <c r="L126" s="179"/>
      <c r="M126" s="180"/>
      <c r="N126" s="352"/>
      <c r="O126" s="352"/>
      <c r="P126" s="352"/>
      <c r="Q126" s="352"/>
      <c r="R126" s="352"/>
      <c r="S126" s="352"/>
      <c r="T126" s="181"/>
      <c r="AT126" s="182" t="s">
        <v>196</v>
      </c>
      <c r="AU126" s="182" t="s">
        <v>84</v>
      </c>
      <c r="AV126" s="12" t="s">
        <v>84</v>
      </c>
      <c r="AW126" s="12" t="s">
        <v>37</v>
      </c>
      <c r="AX126" s="12" t="s">
        <v>82</v>
      </c>
      <c r="AY126" s="182" t="s">
        <v>187</v>
      </c>
    </row>
    <row r="127" spans="2:65" s="1" customFormat="1" ht="25.5" customHeight="1">
      <c r="B127" s="32"/>
      <c r="C127" s="153" t="s">
        <v>129</v>
      </c>
      <c r="D127" s="153" t="s">
        <v>189</v>
      </c>
      <c r="E127" s="154" t="s">
        <v>210</v>
      </c>
      <c r="F127" s="155" t="s">
        <v>211</v>
      </c>
      <c r="G127" s="156" t="s">
        <v>192</v>
      </c>
      <c r="H127" s="157">
        <v>229</v>
      </c>
      <c r="I127" s="158"/>
      <c r="J127" s="159">
        <f>ROUND(I127*H127,2)</f>
        <v>0</v>
      </c>
      <c r="K127" s="155" t="s">
        <v>193</v>
      </c>
      <c r="L127" s="47"/>
      <c r="M127" s="160" t="s">
        <v>21</v>
      </c>
      <c r="N127" s="349" t="s">
        <v>45</v>
      </c>
      <c r="O127" s="308"/>
      <c r="P127" s="350">
        <f>O127*H127</f>
        <v>0</v>
      </c>
      <c r="Q127" s="350">
        <v>0</v>
      </c>
      <c r="R127" s="350">
        <f>Q127*H127</f>
        <v>0</v>
      </c>
      <c r="S127" s="350">
        <v>0</v>
      </c>
      <c r="T127" s="161">
        <f>S127*H127</f>
        <v>0</v>
      </c>
      <c r="AR127" s="23" t="s">
        <v>194</v>
      </c>
      <c r="AT127" s="23" t="s">
        <v>189</v>
      </c>
      <c r="AU127" s="23" t="s">
        <v>84</v>
      </c>
      <c r="AY127" s="23" t="s">
        <v>187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23" t="s">
        <v>82</v>
      </c>
      <c r="BK127" s="162">
        <f>ROUND(I127*H127,2)</f>
        <v>0</v>
      </c>
      <c r="BL127" s="23" t="s">
        <v>194</v>
      </c>
      <c r="BM127" s="23" t="s">
        <v>462</v>
      </c>
    </row>
    <row r="128" spans="2:65" s="12" customFormat="1">
      <c r="B128" s="173"/>
      <c r="C128" s="174"/>
      <c r="D128" s="165" t="s">
        <v>196</v>
      </c>
      <c r="E128" s="175" t="s">
        <v>21</v>
      </c>
      <c r="F128" s="176" t="s">
        <v>463</v>
      </c>
      <c r="G128" s="174"/>
      <c r="H128" s="177">
        <v>229</v>
      </c>
      <c r="I128" s="178"/>
      <c r="J128" s="174"/>
      <c r="K128" s="174"/>
      <c r="L128" s="179"/>
      <c r="M128" s="180"/>
      <c r="N128" s="352"/>
      <c r="O128" s="352"/>
      <c r="P128" s="352"/>
      <c r="Q128" s="352"/>
      <c r="R128" s="352"/>
      <c r="S128" s="352"/>
      <c r="T128" s="181"/>
      <c r="AT128" s="182" t="s">
        <v>196</v>
      </c>
      <c r="AU128" s="182" t="s">
        <v>84</v>
      </c>
      <c r="AV128" s="12" t="s">
        <v>84</v>
      </c>
      <c r="AW128" s="12" t="s">
        <v>37</v>
      </c>
      <c r="AX128" s="12" t="s">
        <v>82</v>
      </c>
      <c r="AY128" s="182" t="s">
        <v>187</v>
      </c>
    </row>
    <row r="129" spans="2:65" s="1" customFormat="1" ht="16.5" customHeight="1">
      <c r="B129" s="32"/>
      <c r="C129" s="183" t="s">
        <v>132</v>
      </c>
      <c r="D129" s="183" t="s">
        <v>215</v>
      </c>
      <c r="E129" s="184" t="s">
        <v>216</v>
      </c>
      <c r="F129" s="185" t="s">
        <v>217</v>
      </c>
      <c r="G129" s="186" t="s">
        <v>218</v>
      </c>
      <c r="H129" s="187">
        <v>6.87</v>
      </c>
      <c r="I129" s="188"/>
      <c r="J129" s="189">
        <f>ROUND(I129*H129,2)</f>
        <v>0</v>
      </c>
      <c r="K129" s="185" t="s">
        <v>193</v>
      </c>
      <c r="L129" s="190"/>
      <c r="M129" s="191" t="s">
        <v>21</v>
      </c>
      <c r="N129" s="353" t="s">
        <v>45</v>
      </c>
      <c r="O129" s="308"/>
      <c r="P129" s="350">
        <f>O129*H129</f>
        <v>0</v>
      </c>
      <c r="Q129" s="350">
        <v>1E-3</v>
      </c>
      <c r="R129" s="350">
        <f>Q129*H129</f>
        <v>6.8700000000000002E-3</v>
      </c>
      <c r="S129" s="350">
        <v>0</v>
      </c>
      <c r="T129" s="161">
        <f>S129*H129</f>
        <v>0</v>
      </c>
      <c r="AR129" s="23" t="s">
        <v>219</v>
      </c>
      <c r="AT129" s="23" t="s">
        <v>215</v>
      </c>
      <c r="AU129" s="23" t="s">
        <v>84</v>
      </c>
      <c r="AY129" s="23" t="s">
        <v>187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23" t="s">
        <v>82</v>
      </c>
      <c r="BK129" s="162">
        <f>ROUND(I129*H129,2)</f>
        <v>0</v>
      </c>
      <c r="BL129" s="23" t="s">
        <v>194</v>
      </c>
      <c r="BM129" s="23" t="s">
        <v>464</v>
      </c>
    </row>
    <row r="130" spans="2:65" s="12" customFormat="1">
      <c r="B130" s="173"/>
      <c r="C130" s="174"/>
      <c r="D130" s="165" t="s">
        <v>196</v>
      </c>
      <c r="E130" s="175" t="s">
        <v>21</v>
      </c>
      <c r="F130" s="176" t="s">
        <v>465</v>
      </c>
      <c r="G130" s="174"/>
      <c r="H130" s="177">
        <v>6.87</v>
      </c>
      <c r="I130" s="178"/>
      <c r="J130" s="174"/>
      <c r="K130" s="174"/>
      <c r="L130" s="179"/>
      <c r="M130" s="180"/>
      <c r="N130" s="352"/>
      <c r="O130" s="352"/>
      <c r="P130" s="352"/>
      <c r="Q130" s="352"/>
      <c r="R130" s="352"/>
      <c r="S130" s="352"/>
      <c r="T130" s="181"/>
      <c r="AT130" s="182" t="s">
        <v>196</v>
      </c>
      <c r="AU130" s="182" t="s">
        <v>84</v>
      </c>
      <c r="AV130" s="12" t="s">
        <v>84</v>
      </c>
      <c r="AW130" s="12" t="s">
        <v>37</v>
      </c>
      <c r="AX130" s="12" t="s">
        <v>82</v>
      </c>
      <c r="AY130" s="182" t="s">
        <v>187</v>
      </c>
    </row>
    <row r="131" spans="2:65" s="10" customFormat="1" ht="29.85" customHeight="1">
      <c r="B131" s="139"/>
      <c r="C131" s="140"/>
      <c r="D131" s="141" t="s">
        <v>73</v>
      </c>
      <c r="E131" s="151" t="s">
        <v>297</v>
      </c>
      <c r="F131" s="151" t="s">
        <v>298</v>
      </c>
      <c r="G131" s="140"/>
      <c r="H131" s="140"/>
      <c r="I131" s="143"/>
      <c r="J131" s="152">
        <f>BK131</f>
        <v>0</v>
      </c>
      <c r="K131" s="140"/>
      <c r="L131" s="145"/>
      <c r="M131" s="146"/>
      <c r="N131" s="347"/>
      <c r="O131" s="347"/>
      <c r="P131" s="348">
        <f>SUM(P132:P134)</f>
        <v>0</v>
      </c>
      <c r="Q131" s="347"/>
      <c r="R131" s="348">
        <f>SUM(R132:R134)</f>
        <v>0</v>
      </c>
      <c r="S131" s="347"/>
      <c r="T131" s="147">
        <f>SUM(T132:T134)</f>
        <v>0</v>
      </c>
      <c r="AR131" s="148" t="s">
        <v>82</v>
      </c>
      <c r="AT131" s="149" t="s">
        <v>73</v>
      </c>
      <c r="AU131" s="149" t="s">
        <v>82</v>
      </c>
      <c r="AY131" s="148" t="s">
        <v>187</v>
      </c>
      <c r="BK131" s="150">
        <f>SUM(BK132:BK134)</f>
        <v>0</v>
      </c>
    </row>
    <row r="132" spans="2:65" s="1" customFormat="1" ht="25.5" customHeight="1">
      <c r="B132" s="32"/>
      <c r="C132" s="153" t="s">
        <v>135</v>
      </c>
      <c r="D132" s="153" t="s">
        <v>189</v>
      </c>
      <c r="E132" s="154" t="s">
        <v>299</v>
      </c>
      <c r="F132" s="155" t="s">
        <v>300</v>
      </c>
      <c r="G132" s="156" t="s">
        <v>277</v>
      </c>
      <c r="H132" s="157">
        <v>30.24</v>
      </c>
      <c r="I132" s="158"/>
      <c r="J132" s="159">
        <f>ROUND(I132*H132,2)</f>
        <v>0</v>
      </c>
      <c r="K132" s="155" t="s">
        <v>193</v>
      </c>
      <c r="L132" s="47"/>
      <c r="M132" s="160" t="s">
        <v>21</v>
      </c>
      <c r="N132" s="349" t="s">
        <v>45</v>
      </c>
      <c r="O132" s="308"/>
      <c r="P132" s="350">
        <f>O132*H132</f>
        <v>0</v>
      </c>
      <c r="Q132" s="350">
        <v>0</v>
      </c>
      <c r="R132" s="350">
        <f>Q132*H132</f>
        <v>0</v>
      </c>
      <c r="S132" s="350">
        <v>0</v>
      </c>
      <c r="T132" s="161">
        <f>S132*H132</f>
        <v>0</v>
      </c>
      <c r="AR132" s="23" t="s">
        <v>194</v>
      </c>
      <c r="AT132" s="23" t="s">
        <v>189</v>
      </c>
      <c r="AU132" s="23" t="s">
        <v>84</v>
      </c>
      <c r="AY132" s="23" t="s">
        <v>187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23" t="s">
        <v>82</v>
      </c>
      <c r="BK132" s="162">
        <f>ROUND(I132*H132,2)</f>
        <v>0</v>
      </c>
      <c r="BL132" s="23" t="s">
        <v>194</v>
      </c>
      <c r="BM132" s="23" t="s">
        <v>466</v>
      </c>
    </row>
    <row r="133" spans="2:65" s="11" customFormat="1">
      <c r="B133" s="163"/>
      <c r="C133" s="164"/>
      <c r="D133" s="165" t="s">
        <v>196</v>
      </c>
      <c r="E133" s="166" t="s">
        <v>21</v>
      </c>
      <c r="F133" s="167" t="s">
        <v>467</v>
      </c>
      <c r="G133" s="164"/>
      <c r="H133" s="166" t="s">
        <v>21</v>
      </c>
      <c r="I133" s="168"/>
      <c r="J133" s="164"/>
      <c r="K133" s="164"/>
      <c r="L133" s="169"/>
      <c r="M133" s="170"/>
      <c r="N133" s="351"/>
      <c r="O133" s="351"/>
      <c r="P133" s="351"/>
      <c r="Q133" s="351"/>
      <c r="R133" s="351"/>
      <c r="S133" s="351"/>
      <c r="T133" s="171"/>
      <c r="AT133" s="172" t="s">
        <v>196</v>
      </c>
      <c r="AU133" s="172" t="s">
        <v>84</v>
      </c>
      <c r="AV133" s="11" t="s">
        <v>82</v>
      </c>
      <c r="AW133" s="11" t="s">
        <v>37</v>
      </c>
      <c r="AX133" s="11" t="s">
        <v>74</v>
      </c>
      <c r="AY133" s="172" t="s">
        <v>187</v>
      </c>
    </row>
    <row r="134" spans="2:65" s="12" customFormat="1">
      <c r="B134" s="173"/>
      <c r="C134" s="174"/>
      <c r="D134" s="165" t="s">
        <v>196</v>
      </c>
      <c r="E134" s="175" t="s">
        <v>21</v>
      </c>
      <c r="F134" s="176" t="s">
        <v>468</v>
      </c>
      <c r="G134" s="174"/>
      <c r="H134" s="177">
        <v>30.24</v>
      </c>
      <c r="I134" s="178"/>
      <c r="J134" s="174"/>
      <c r="K134" s="174"/>
      <c r="L134" s="179"/>
      <c r="M134" s="192"/>
      <c r="N134" s="193"/>
      <c r="O134" s="193"/>
      <c r="P134" s="193"/>
      <c r="Q134" s="193"/>
      <c r="R134" s="193"/>
      <c r="S134" s="193"/>
      <c r="T134" s="194"/>
      <c r="AT134" s="182" t="s">
        <v>196</v>
      </c>
      <c r="AU134" s="182" t="s">
        <v>84</v>
      </c>
      <c r="AV134" s="12" t="s">
        <v>84</v>
      </c>
      <c r="AW134" s="12" t="s">
        <v>37</v>
      </c>
      <c r="AX134" s="12" t="s">
        <v>82</v>
      </c>
      <c r="AY134" s="182" t="s">
        <v>187</v>
      </c>
    </row>
    <row r="135" spans="2:65" s="1" customFormat="1" ht="6.95" customHeight="1">
      <c r="B135" s="42"/>
      <c r="C135" s="43"/>
      <c r="D135" s="43"/>
      <c r="E135" s="43"/>
      <c r="F135" s="43"/>
      <c r="G135" s="43"/>
      <c r="H135" s="43"/>
      <c r="I135" s="108"/>
      <c r="J135" s="43"/>
      <c r="K135" s="43"/>
      <c r="L135" s="47"/>
    </row>
  </sheetData>
  <sheetProtection algorithmName="SHA-512" hashValue="3VHOg2vj1hAG9xbVnrYc73QVfY7tW+rhyR0+u8Zzs1P5KkpTBNojYFDapwGzmI3ktDcVy+c6fH3fQU6fBGX8sQ==" saltValue="cCtvMMgt4GwR4G3YjNv0uJvseyEB/kDN1Lm8s4hPuHgCPyBztRqxV5fBDOmWmxNC3HwMlsGmzdxsImr2Uit2cg==" spinCount="100000" sheet="1" objects="1" scenarios="1" formatColumns="0" formatRows="0" autoFilter="0"/>
  <autoFilter ref="C79:K134" xr:uid="{00000000-0009-0000-0000-00000C000000}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C00-000000000000}"/>
    <hyperlink ref="G1:H1" location="C54" display="2) Rekapitulace" xr:uid="{00000000-0004-0000-0C00-000001000000}"/>
    <hyperlink ref="J1" location="C79" display="3) Soupis prací" xr:uid="{00000000-0004-0000-0C00-000002000000}"/>
    <hyperlink ref="L1:V1" location="'Rekapitulace stavby'!C2" display="Rekapitulace stavby" xr:uid="{00000000-0004-0000-0C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R109"/>
  <sheetViews>
    <sheetView showGridLines="0" workbookViewId="0" xr3:uid="{274F5AE0-5452-572F-8038-C13FFDA59D49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120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469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ROUND(SUM(BE79:BE108), 2)</f>
        <v>0</v>
      </c>
      <c r="G30" s="308"/>
      <c r="H30" s="308"/>
      <c r="I30" s="338">
        <v>0.21</v>
      </c>
      <c r="J30" s="337">
        <f>ROUND(ROUND((SUM(BE79:BE108)),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ROUND(SUM(BF79:BF108), 2)</f>
        <v>0</v>
      </c>
      <c r="G31" s="308"/>
      <c r="H31" s="308"/>
      <c r="I31" s="338">
        <v>0.15</v>
      </c>
      <c r="J31" s="337">
        <f>ROUND(ROUND((SUM(BF79:BF108)),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ROUND(SUM(BG79:BG108),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ROUND(SUM(BH79:BH108),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ROUND(SUM(BI79:BI108),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 xml:space="preserve">13 - Dílnička 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470</v>
      </c>
      <c r="E59" s="122"/>
      <c r="F59" s="122"/>
      <c r="G59" s="122"/>
      <c r="H59" s="122"/>
      <c r="I59" s="123"/>
      <c r="J59" s="124">
        <f>J91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 xml:space="preserve">13 - Dílnička 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0.45696000000000009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P81+P91</f>
        <v>0</v>
      </c>
      <c r="Q80" s="347"/>
      <c r="R80" s="348">
        <f>R81+R91</f>
        <v>0.45696000000000009</v>
      </c>
      <c r="S80" s="347"/>
      <c r="T80" s="147">
        <f>T81+T91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BK81+BK91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SUM(P82:P90)</f>
        <v>0</v>
      </c>
      <c r="Q81" s="347"/>
      <c r="R81" s="348">
        <f>SUM(R82:R90)</f>
        <v>0</v>
      </c>
      <c r="S81" s="347"/>
      <c r="T81" s="147">
        <f>SUM(T82:T90)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SUM(BK82:BK90)</f>
        <v>0</v>
      </c>
    </row>
    <row r="82" spans="2:65" s="1" customFormat="1" ht="25.5" customHeight="1">
      <c r="B82" s="32"/>
      <c r="C82" s="153" t="s">
        <v>82</v>
      </c>
      <c r="D82" s="153" t="s">
        <v>189</v>
      </c>
      <c r="E82" s="154" t="s">
        <v>421</v>
      </c>
      <c r="F82" s="155" t="s">
        <v>422</v>
      </c>
      <c r="G82" s="156" t="s">
        <v>236</v>
      </c>
      <c r="H82" s="157">
        <v>4.2919999999999998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471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472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473</v>
      </c>
      <c r="G84" s="174"/>
      <c r="H84" s="177">
        <v>4.2919999999999998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38.25" customHeight="1">
      <c r="B85" s="32"/>
      <c r="C85" s="153" t="s">
        <v>84</v>
      </c>
      <c r="D85" s="153" t="s">
        <v>189</v>
      </c>
      <c r="E85" s="154" t="s">
        <v>424</v>
      </c>
      <c r="F85" s="155" t="s">
        <v>425</v>
      </c>
      <c r="G85" s="156" t="s">
        <v>236</v>
      </c>
      <c r="H85" s="157">
        <v>4.2919999999999998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474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475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476</v>
      </c>
      <c r="G87" s="174"/>
      <c r="H87" s="177">
        <v>4.2919999999999998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38.25" customHeight="1">
      <c r="B88" s="32"/>
      <c r="C88" s="153" t="s">
        <v>201</v>
      </c>
      <c r="D88" s="153" t="s">
        <v>189</v>
      </c>
      <c r="E88" s="154" t="s">
        <v>205</v>
      </c>
      <c r="F88" s="155" t="s">
        <v>206</v>
      </c>
      <c r="G88" s="156" t="s">
        <v>192</v>
      </c>
      <c r="H88" s="157">
        <v>10.73</v>
      </c>
      <c r="I88" s="158"/>
      <c r="J88" s="159">
        <f>ROUND(I88*H88,2)</f>
        <v>0</v>
      </c>
      <c r="K88" s="155" t="s">
        <v>193</v>
      </c>
      <c r="L88" s="47"/>
      <c r="M88" s="160" t="s">
        <v>21</v>
      </c>
      <c r="N88" s="349" t="s">
        <v>45</v>
      </c>
      <c r="O88" s="308"/>
      <c r="P88" s="350">
        <f>O88*H88</f>
        <v>0</v>
      </c>
      <c r="Q88" s="350">
        <v>0</v>
      </c>
      <c r="R88" s="350">
        <f>Q88*H88</f>
        <v>0</v>
      </c>
      <c r="S88" s="350">
        <v>0</v>
      </c>
      <c r="T88" s="161">
        <f>S88*H88</f>
        <v>0</v>
      </c>
      <c r="AR88" s="23" t="s">
        <v>194</v>
      </c>
      <c r="AT88" s="23" t="s">
        <v>189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477</v>
      </c>
    </row>
    <row r="89" spans="2:65" s="11" customFormat="1">
      <c r="B89" s="163"/>
      <c r="C89" s="164"/>
      <c r="D89" s="165" t="s">
        <v>196</v>
      </c>
      <c r="E89" s="166" t="s">
        <v>21</v>
      </c>
      <c r="F89" s="167" t="s">
        <v>478</v>
      </c>
      <c r="G89" s="164"/>
      <c r="H89" s="166" t="s">
        <v>21</v>
      </c>
      <c r="I89" s="168"/>
      <c r="J89" s="164"/>
      <c r="K89" s="164"/>
      <c r="L89" s="169"/>
      <c r="M89" s="170"/>
      <c r="N89" s="351"/>
      <c r="O89" s="351"/>
      <c r="P89" s="351"/>
      <c r="Q89" s="351"/>
      <c r="R89" s="351"/>
      <c r="S89" s="351"/>
      <c r="T89" s="171"/>
      <c r="AT89" s="172" t="s">
        <v>196</v>
      </c>
      <c r="AU89" s="172" t="s">
        <v>84</v>
      </c>
      <c r="AV89" s="11" t="s">
        <v>82</v>
      </c>
      <c r="AW89" s="11" t="s">
        <v>37</v>
      </c>
      <c r="AX89" s="11" t="s">
        <v>74</v>
      </c>
      <c r="AY89" s="172" t="s">
        <v>187</v>
      </c>
    </row>
    <row r="90" spans="2:65" s="12" customFormat="1">
      <c r="B90" s="173"/>
      <c r="C90" s="174"/>
      <c r="D90" s="165" t="s">
        <v>196</v>
      </c>
      <c r="E90" s="175" t="s">
        <v>21</v>
      </c>
      <c r="F90" s="176" t="s">
        <v>479</v>
      </c>
      <c r="G90" s="174"/>
      <c r="H90" s="177">
        <v>10.73</v>
      </c>
      <c r="I90" s="178"/>
      <c r="J90" s="174"/>
      <c r="K90" s="174"/>
      <c r="L90" s="179"/>
      <c r="M90" s="180"/>
      <c r="N90" s="352"/>
      <c r="O90" s="352"/>
      <c r="P90" s="352"/>
      <c r="Q90" s="352"/>
      <c r="R90" s="352"/>
      <c r="S90" s="352"/>
      <c r="T90" s="181"/>
      <c r="AT90" s="182" t="s">
        <v>196</v>
      </c>
      <c r="AU90" s="182" t="s">
        <v>84</v>
      </c>
      <c r="AV90" s="12" t="s">
        <v>84</v>
      </c>
      <c r="AW90" s="12" t="s">
        <v>37</v>
      </c>
      <c r="AX90" s="12" t="s">
        <v>82</v>
      </c>
      <c r="AY90" s="182" t="s">
        <v>187</v>
      </c>
    </row>
    <row r="91" spans="2:65" s="10" customFormat="1" ht="29.85" customHeight="1">
      <c r="B91" s="139"/>
      <c r="C91" s="140"/>
      <c r="D91" s="141" t="s">
        <v>73</v>
      </c>
      <c r="E91" s="151" t="s">
        <v>214</v>
      </c>
      <c r="F91" s="151" t="s">
        <v>480</v>
      </c>
      <c r="G91" s="140"/>
      <c r="H91" s="140"/>
      <c r="I91" s="143"/>
      <c r="J91" s="152">
        <f>BK91</f>
        <v>0</v>
      </c>
      <c r="K91" s="140"/>
      <c r="L91" s="145"/>
      <c r="M91" s="146"/>
      <c r="N91" s="347"/>
      <c r="O91" s="347"/>
      <c r="P91" s="348">
        <f>SUM(P92:P108)</f>
        <v>0</v>
      </c>
      <c r="Q91" s="347"/>
      <c r="R91" s="348">
        <f>SUM(R92:R108)</f>
        <v>0.45696000000000009</v>
      </c>
      <c r="S91" s="347"/>
      <c r="T91" s="147">
        <f>SUM(T92:T108)</f>
        <v>0</v>
      </c>
      <c r="AR91" s="148" t="s">
        <v>82</v>
      </c>
      <c r="AT91" s="149" t="s">
        <v>73</v>
      </c>
      <c r="AU91" s="149" t="s">
        <v>82</v>
      </c>
      <c r="AY91" s="148" t="s">
        <v>187</v>
      </c>
      <c r="BK91" s="150">
        <f>SUM(BK92:BK108)</f>
        <v>0</v>
      </c>
    </row>
    <row r="92" spans="2:65" s="1" customFormat="1" ht="16.5" customHeight="1">
      <c r="B92" s="32"/>
      <c r="C92" s="153" t="s">
        <v>194</v>
      </c>
      <c r="D92" s="153" t="s">
        <v>189</v>
      </c>
      <c r="E92" s="154" t="s">
        <v>481</v>
      </c>
      <c r="F92" s="155" t="s">
        <v>482</v>
      </c>
      <c r="G92" s="156" t="s">
        <v>192</v>
      </c>
      <c r="H92" s="157">
        <v>10.88</v>
      </c>
      <c r="I92" s="158"/>
      <c r="J92" s="159">
        <f>ROUND(I92*H92,2)</f>
        <v>0</v>
      </c>
      <c r="K92" s="155" t="s">
        <v>228</v>
      </c>
      <c r="L92" s="47"/>
      <c r="M92" s="160" t="s">
        <v>21</v>
      </c>
      <c r="N92" s="349" t="s">
        <v>45</v>
      </c>
      <c r="O92" s="308"/>
      <c r="P92" s="350">
        <f>O92*H92</f>
        <v>0</v>
      </c>
      <c r="Q92" s="350">
        <v>0</v>
      </c>
      <c r="R92" s="350">
        <f>Q92*H92</f>
        <v>0</v>
      </c>
      <c r="S92" s="350">
        <v>0</v>
      </c>
      <c r="T92" s="161">
        <f>S92*H92</f>
        <v>0</v>
      </c>
      <c r="AR92" s="23" t="s">
        <v>194</v>
      </c>
      <c r="AT92" s="23" t="s">
        <v>189</v>
      </c>
      <c r="AU92" s="23" t="s">
        <v>84</v>
      </c>
      <c r="AY92" s="23" t="s">
        <v>187</v>
      </c>
      <c r="BE92" s="162">
        <f>IF(N92="základní",J92,0)</f>
        <v>0</v>
      </c>
      <c r="BF92" s="162">
        <f>IF(N92="snížená",J92,0)</f>
        <v>0</v>
      </c>
      <c r="BG92" s="162">
        <f>IF(N92="zákl. přenesená",J92,0)</f>
        <v>0</v>
      </c>
      <c r="BH92" s="162">
        <f>IF(N92="sníž. přenesená",J92,0)</f>
        <v>0</v>
      </c>
      <c r="BI92" s="162">
        <f>IF(N92="nulová",J92,0)</f>
        <v>0</v>
      </c>
      <c r="BJ92" s="23" t="s">
        <v>82</v>
      </c>
      <c r="BK92" s="162">
        <f>ROUND(I92*H92,2)</f>
        <v>0</v>
      </c>
      <c r="BL92" s="23" t="s">
        <v>194</v>
      </c>
      <c r="BM92" s="23" t="s">
        <v>483</v>
      </c>
    </row>
    <row r="93" spans="2:65" s="11" customFormat="1">
      <c r="B93" s="163"/>
      <c r="C93" s="164"/>
      <c r="D93" s="165" t="s">
        <v>196</v>
      </c>
      <c r="E93" s="166" t="s">
        <v>21</v>
      </c>
      <c r="F93" s="167" t="s">
        <v>484</v>
      </c>
      <c r="G93" s="164"/>
      <c r="H93" s="166" t="s">
        <v>21</v>
      </c>
      <c r="I93" s="168"/>
      <c r="J93" s="164"/>
      <c r="K93" s="164"/>
      <c r="L93" s="169"/>
      <c r="M93" s="170"/>
      <c r="N93" s="351"/>
      <c r="O93" s="351"/>
      <c r="P93" s="351"/>
      <c r="Q93" s="351"/>
      <c r="R93" s="351"/>
      <c r="S93" s="351"/>
      <c r="T93" s="171"/>
      <c r="AT93" s="172" t="s">
        <v>196</v>
      </c>
      <c r="AU93" s="172" t="s">
        <v>84</v>
      </c>
      <c r="AV93" s="11" t="s">
        <v>82</v>
      </c>
      <c r="AW93" s="11" t="s">
        <v>37</v>
      </c>
      <c r="AX93" s="11" t="s">
        <v>74</v>
      </c>
      <c r="AY93" s="172" t="s">
        <v>187</v>
      </c>
    </row>
    <row r="94" spans="2:65" s="12" customFormat="1">
      <c r="B94" s="173"/>
      <c r="C94" s="174"/>
      <c r="D94" s="165" t="s">
        <v>196</v>
      </c>
      <c r="E94" s="175" t="s">
        <v>21</v>
      </c>
      <c r="F94" s="176" t="s">
        <v>485</v>
      </c>
      <c r="G94" s="174"/>
      <c r="H94" s="177">
        <v>6.08</v>
      </c>
      <c r="I94" s="178"/>
      <c r="J94" s="174"/>
      <c r="K94" s="174"/>
      <c r="L94" s="179"/>
      <c r="M94" s="180"/>
      <c r="N94" s="352"/>
      <c r="O94" s="352"/>
      <c r="P94" s="352"/>
      <c r="Q94" s="352"/>
      <c r="R94" s="352"/>
      <c r="S94" s="352"/>
      <c r="T94" s="181"/>
      <c r="AT94" s="182" t="s">
        <v>196</v>
      </c>
      <c r="AU94" s="182" t="s">
        <v>84</v>
      </c>
      <c r="AV94" s="12" t="s">
        <v>84</v>
      </c>
      <c r="AW94" s="12" t="s">
        <v>37</v>
      </c>
      <c r="AX94" s="12" t="s">
        <v>74</v>
      </c>
      <c r="AY94" s="182" t="s">
        <v>187</v>
      </c>
    </row>
    <row r="95" spans="2:65" s="12" customFormat="1">
      <c r="B95" s="173"/>
      <c r="C95" s="174"/>
      <c r="D95" s="165" t="s">
        <v>196</v>
      </c>
      <c r="E95" s="175" t="s">
        <v>21</v>
      </c>
      <c r="F95" s="176" t="s">
        <v>486</v>
      </c>
      <c r="G95" s="174"/>
      <c r="H95" s="177">
        <v>4.8</v>
      </c>
      <c r="I95" s="178"/>
      <c r="J95" s="174"/>
      <c r="K95" s="174"/>
      <c r="L95" s="179"/>
      <c r="M95" s="180"/>
      <c r="N95" s="352"/>
      <c r="O95" s="352"/>
      <c r="P95" s="352"/>
      <c r="Q95" s="352"/>
      <c r="R95" s="352"/>
      <c r="S95" s="352"/>
      <c r="T95" s="181"/>
      <c r="AT95" s="182" t="s">
        <v>196</v>
      </c>
      <c r="AU95" s="182" t="s">
        <v>84</v>
      </c>
      <c r="AV95" s="12" t="s">
        <v>84</v>
      </c>
      <c r="AW95" s="12" t="s">
        <v>37</v>
      </c>
      <c r="AX95" s="12" t="s">
        <v>74</v>
      </c>
      <c r="AY95" s="182" t="s">
        <v>187</v>
      </c>
    </row>
    <row r="96" spans="2:65" s="13" customFormat="1">
      <c r="B96" s="195"/>
      <c r="C96" s="196"/>
      <c r="D96" s="165" t="s">
        <v>196</v>
      </c>
      <c r="E96" s="197" t="s">
        <v>21</v>
      </c>
      <c r="F96" s="198" t="s">
        <v>487</v>
      </c>
      <c r="G96" s="196"/>
      <c r="H96" s="199">
        <v>10.88</v>
      </c>
      <c r="I96" s="200"/>
      <c r="J96" s="196"/>
      <c r="K96" s="196"/>
      <c r="L96" s="201"/>
      <c r="M96" s="202"/>
      <c r="N96" s="354"/>
      <c r="O96" s="354"/>
      <c r="P96" s="354"/>
      <c r="Q96" s="354"/>
      <c r="R96" s="354"/>
      <c r="S96" s="354"/>
      <c r="T96" s="203"/>
      <c r="AT96" s="204" t="s">
        <v>196</v>
      </c>
      <c r="AU96" s="204" t="s">
        <v>84</v>
      </c>
      <c r="AV96" s="13" t="s">
        <v>194</v>
      </c>
      <c r="AW96" s="13" t="s">
        <v>37</v>
      </c>
      <c r="AX96" s="13" t="s">
        <v>82</v>
      </c>
      <c r="AY96" s="204" t="s">
        <v>187</v>
      </c>
    </row>
    <row r="97" spans="2:65" s="1" customFormat="1" ht="16.5" customHeight="1">
      <c r="B97" s="32"/>
      <c r="C97" s="153" t="s">
        <v>209</v>
      </c>
      <c r="D97" s="153" t="s">
        <v>189</v>
      </c>
      <c r="E97" s="154" t="s">
        <v>488</v>
      </c>
      <c r="F97" s="155" t="s">
        <v>489</v>
      </c>
      <c r="G97" s="156" t="s">
        <v>192</v>
      </c>
      <c r="H97" s="157">
        <v>10.88</v>
      </c>
      <c r="I97" s="158"/>
      <c r="J97" s="159">
        <f>ROUND(I97*H97,2)</f>
        <v>0</v>
      </c>
      <c r="K97" s="155" t="s">
        <v>193</v>
      </c>
      <c r="L97" s="47"/>
      <c r="M97" s="160" t="s">
        <v>21</v>
      </c>
      <c r="N97" s="349" t="s">
        <v>45</v>
      </c>
      <c r="O97" s="308"/>
      <c r="P97" s="350">
        <f>O97*H97</f>
        <v>0</v>
      </c>
      <c r="Q97" s="350">
        <v>4.2000000000000003E-2</v>
      </c>
      <c r="R97" s="350">
        <f>Q97*H97</f>
        <v>0.45696000000000009</v>
      </c>
      <c r="S97" s="350">
        <v>0</v>
      </c>
      <c r="T97" s="161">
        <f>S97*H97</f>
        <v>0</v>
      </c>
      <c r="AR97" s="23" t="s">
        <v>194</v>
      </c>
      <c r="AT97" s="23" t="s">
        <v>189</v>
      </c>
      <c r="AU97" s="23" t="s">
        <v>84</v>
      </c>
      <c r="AY97" s="23" t="s">
        <v>187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23" t="s">
        <v>82</v>
      </c>
      <c r="BK97" s="162">
        <f>ROUND(I97*H97,2)</f>
        <v>0</v>
      </c>
      <c r="BL97" s="23" t="s">
        <v>194</v>
      </c>
      <c r="BM97" s="23" t="s">
        <v>490</v>
      </c>
    </row>
    <row r="98" spans="2:65" s="12" customFormat="1">
      <c r="B98" s="173"/>
      <c r="C98" s="174"/>
      <c r="D98" s="165" t="s">
        <v>196</v>
      </c>
      <c r="E98" s="175" t="s">
        <v>21</v>
      </c>
      <c r="F98" s="176" t="s">
        <v>485</v>
      </c>
      <c r="G98" s="174"/>
      <c r="H98" s="177">
        <v>6.08</v>
      </c>
      <c r="I98" s="178"/>
      <c r="J98" s="174"/>
      <c r="K98" s="174"/>
      <c r="L98" s="179"/>
      <c r="M98" s="180"/>
      <c r="N98" s="352"/>
      <c r="O98" s="352"/>
      <c r="P98" s="352"/>
      <c r="Q98" s="352"/>
      <c r="R98" s="352"/>
      <c r="S98" s="352"/>
      <c r="T98" s="181"/>
      <c r="AT98" s="182" t="s">
        <v>196</v>
      </c>
      <c r="AU98" s="182" t="s">
        <v>84</v>
      </c>
      <c r="AV98" s="12" t="s">
        <v>84</v>
      </c>
      <c r="AW98" s="12" t="s">
        <v>37</v>
      </c>
      <c r="AX98" s="12" t="s">
        <v>74</v>
      </c>
      <c r="AY98" s="182" t="s">
        <v>187</v>
      </c>
    </row>
    <row r="99" spans="2:65" s="12" customFormat="1">
      <c r="B99" s="173"/>
      <c r="C99" s="174"/>
      <c r="D99" s="165" t="s">
        <v>196</v>
      </c>
      <c r="E99" s="175" t="s">
        <v>21</v>
      </c>
      <c r="F99" s="176" t="s">
        <v>486</v>
      </c>
      <c r="G99" s="174"/>
      <c r="H99" s="177">
        <v>4.8</v>
      </c>
      <c r="I99" s="178"/>
      <c r="J99" s="174"/>
      <c r="K99" s="174"/>
      <c r="L99" s="179"/>
      <c r="M99" s="180"/>
      <c r="N99" s="352"/>
      <c r="O99" s="352"/>
      <c r="P99" s="352"/>
      <c r="Q99" s="352"/>
      <c r="R99" s="352"/>
      <c r="S99" s="352"/>
      <c r="T99" s="181"/>
      <c r="AT99" s="182" t="s">
        <v>196</v>
      </c>
      <c r="AU99" s="182" t="s">
        <v>84</v>
      </c>
      <c r="AV99" s="12" t="s">
        <v>84</v>
      </c>
      <c r="AW99" s="12" t="s">
        <v>37</v>
      </c>
      <c r="AX99" s="12" t="s">
        <v>74</v>
      </c>
      <c r="AY99" s="182" t="s">
        <v>187</v>
      </c>
    </row>
    <row r="100" spans="2:65" s="13" customFormat="1">
      <c r="B100" s="195"/>
      <c r="C100" s="196"/>
      <c r="D100" s="165" t="s">
        <v>196</v>
      </c>
      <c r="E100" s="197" t="s">
        <v>21</v>
      </c>
      <c r="F100" s="198" t="s">
        <v>487</v>
      </c>
      <c r="G100" s="196"/>
      <c r="H100" s="199">
        <v>10.88</v>
      </c>
      <c r="I100" s="200"/>
      <c r="J100" s="196"/>
      <c r="K100" s="196"/>
      <c r="L100" s="201"/>
      <c r="M100" s="202"/>
      <c r="N100" s="354"/>
      <c r="O100" s="354"/>
      <c r="P100" s="354"/>
      <c r="Q100" s="354"/>
      <c r="R100" s="354"/>
      <c r="S100" s="354"/>
      <c r="T100" s="203"/>
      <c r="AT100" s="204" t="s">
        <v>196</v>
      </c>
      <c r="AU100" s="204" t="s">
        <v>84</v>
      </c>
      <c r="AV100" s="13" t="s">
        <v>194</v>
      </c>
      <c r="AW100" s="13" t="s">
        <v>37</v>
      </c>
      <c r="AX100" s="13" t="s">
        <v>82</v>
      </c>
      <c r="AY100" s="204" t="s">
        <v>187</v>
      </c>
    </row>
    <row r="101" spans="2:65" s="1" customFormat="1" ht="16.5" customHeight="1">
      <c r="B101" s="32"/>
      <c r="C101" s="153" t="s">
        <v>214</v>
      </c>
      <c r="D101" s="153" t="s">
        <v>189</v>
      </c>
      <c r="E101" s="154" t="s">
        <v>491</v>
      </c>
      <c r="F101" s="155" t="s">
        <v>492</v>
      </c>
      <c r="G101" s="156" t="s">
        <v>313</v>
      </c>
      <c r="H101" s="157">
        <v>1</v>
      </c>
      <c r="I101" s="158"/>
      <c r="J101" s="159">
        <f>ROUND(I101*H101,2)</f>
        <v>0</v>
      </c>
      <c r="K101" s="155" t="s">
        <v>228</v>
      </c>
      <c r="L101" s="47"/>
      <c r="M101" s="160" t="s">
        <v>21</v>
      </c>
      <c r="N101" s="349" t="s">
        <v>45</v>
      </c>
      <c r="O101" s="308"/>
      <c r="P101" s="350">
        <f>O101*H101</f>
        <v>0</v>
      </c>
      <c r="Q101" s="350">
        <v>0</v>
      </c>
      <c r="R101" s="350">
        <f>Q101*H101</f>
        <v>0</v>
      </c>
      <c r="S101" s="350">
        <v>0</v>
      </c>
      <c r="T101" s="161">
        <f>S101*H101</f>
        <v>0</v>
      </c>
      <c r="AR101" s="23" t="s">
        <v>194</v>
      </c>
      <c r="AT101" s="23" t="s">
        <v>189</v>
      </c>
      <c r="AU101" s="23" t="s">
        <v>84</v>
      </c>
      <c r="AY101" s="23" t="s">
        <v>187</v>
      </c>
      <c r="BE101" s="162">
        <f>IF(N101="základní",J101,0)</f>
        <v>0</v>
      </c>
      <c r="BF101" s="162">
        <f>IF(N101="snížená",J101,0)</f>
        <v>0</v>
      </c>
      <c r="BG101" s="162">
        <f>IF(N101="zákl. přenesená",J101,0)</f>
        <v>0</v>
      </c>
      <c r="BH101" s="162">
        <f>IF(N101="sníž. přenesená",J101,0)</f>
        <v>0</v>
      </c>
      <c r="BI101" s="162">
        <f>IF(N101="nulová",J101,0)</f>
        <v>0</v>
      </c>
      <c r="BJ101" s="23" t="s">
        <v>82</v>
      </c>
      <c r="BK101" s="162">
        <f>ROUND(I101*H101,2)</f>
        <v>0</v>
      </c>
      <c r="BL101" s="23" t="s">
        <v>194</v>
      </c>
      <c r="BM101" s="23" t="s">
        <v>493</v>
      </c>
    </row>
    <row r="102" spans="2:65" s="11" customFormat="1">
      <c r="B102" s="163"/>
      <c r="C102" s="164"/>
      <c r="D102" s="165" t="s">
        <v>196</v>
      </c>
      <c r="E102" s="166" t="s">
        <v>21</v>
      </c>
      <c r="F102" s="167" t="s">
        <v>494</v>
      </c>
      <c r="G102" s="164"/>
      <c r="H102" s="166" t="s">
        <v>21</v>
      </c>
      <c r="I102" s="168"/>
      <c r="J102" s="164"/>
      <c r="K102" s="164"/>
      <c r="L102" s="169"/>
      <c r="M102" s="170"/>
      <c r="N102" s="351"/>
      <c r="O102" s="351"/>
      <c r="P102" s="351"/>
      <c r="Q102" s="351"/>
      <c r="R102" s="351"/>
      <c r="S102" s="351"/>
      <c r="T102" s="171"/>
      <c r="AT102" s="172" t="s">
        <v>196</v>
      </c>
      <c r="AU102" s="172" t="s">
        <v>84</v>
      </c>
      <c r="AV102" s="11" t="s">
        <v>82</v>
      </c>
      <c r="AW102" s="11" t="s">
        <v>37</v>
      </c>
      <c r="AX102" s="11" t="s">
        <v>74</v>
      </c>
      <c r="AY102" s="172" t="s">
        <v>187</v>
      </c>
    </row>
    <row r="103" spans="2:65" s="11" customFormat="1">
      <c r="B103" s="163"/>
      <c r="C103" s="164"/>
      <c r="D103" s="165" t="s">
        <v>196</v>
      </c>
      <c r="E103" s="166" t="s">
        <v>21</v>
      </c>
      <c r="F103" s="167" t="s">
        <v>495</v>
      </c>
      <c r="G103" s="164"/>
      <c r="H103" s="166" t="s">
        <v>21</v>
      </c>
      <c r="I103" s="168"/>
      <c r="J103" s="164"/>
      <c r="K103" s="164"/>
      <c r="L103" s="169"/>
      <c r="M103" s="170"/>
      <c r="N103" s="351"/>
      <c r="O103" s="351"/>
      <c r="P103" s="351"/>
      <c r="Q103" s="351"/>
      <c r="R103" s="351"/>
      <c r="S103" s="351"/>
      <c r="T103" s="171"/>
      <c r="AT103" s="172" t="s">
        <v>196</v>
      </c>
      <c r="AU103" s="172" t="s">
        <v>84</v>
      </c>
      <c r="AV103" s="11" t="s">
        <v>82</v>
      </c>
      <c r="AW103" s="11" t="s">
        <v>37</v>
      </c>
      <c r="AX103" s="11" t="s">
        <v>74</v>
      </c>
      <c r="AY103" s="172" t="s">
        <v>187</v>
      </c>
    </row>
    <row r="104" spans="2:65" s="12" customFormat="1">
      <c r="B104" s="173"/>
      <c r="C104" s="174"/>
      <c r="D104" s="165" t="s">
        <v>196</v>
      </c>
      <c r="E104" s="175" t="s">
        <v>21</v>
      </c>
      <c r="F104" s="176" t="s">
        <v>82</v>
      </c>
      <c r="G104" s="174"/>
      <c r="H104" s="177">
        <v>1</v>
      </c>
      <c r="I104" s="178"/>
      <c r="J104" s="174"/>
      <c r="K104" s="174"/>
      <c r="L104" s="179"/>
      <c r="M104" s="180"/>
      <c r="N104" s="352"/>
      <c r="O104" s="352"/>
      <c r="P104" s="352"/>
      <c r="Q104" s="352"/>
      <c r="R104" s="352"/>
      <c r="S104" s="352"/>
      <c r="T104" s="181"/>
      <c r="AT104" s="182" t="s">
        <v>196</v>
      </c>
      <c r="AU104" s="182" t="s">
        <v>84</v>
      </c>
      <c r="AV104" s="12" t="s">
        <v>84</v>
      </c>
      <c r="AW104" s="12" t="s">
        <v>37</v>
      </c>
      <c r="AX104" s="12" t="s">
        <v>82</v>
      </c>
      <c r="AY104" s="182" t="s">
        <v>187</v>
      </c>
    </row>
    <row r="105" spans="2:65" s="1" customFormat="1" ht="16.5" customHeight="1">
      <c r="B105" s="32"/>
      <c r="C105" s="153" t="s">
        <v>224</v>
      </c>
      <c r="D105" s="153" t="s">
        <v>189</v>
      </c>
      <c r="E105" s="154" t="s">
        <v>496</v>
      </c>
      <c r="F105" s="155" t="s">
        <v>497</v>
      </c>
      <c r="G105" s="156" t="s">
        <v>192</v>
      </c>
      <c r="H105" s="157">
        <v>10.73</v>
      </c>
      <c r="I105" s="158"/>
      <c r="J105" s="159">
        <f>ROUND(I105*H105,2)</f>
        <v>0</v>
      </c>
      <c r="K105" s="155" t="s">
        <v>228</v>
      </c>
      <c r="L105" s="47"/>
      <c r="M105" s="160" t="s">
        <v>21</v>
      </c>
      <c r="N105" s="349" t="s">
        <v>45</v>
      </c>
      <c r="O105" s="308"/>
      <c r="P105" s="350">
        <f>O105*H105</f>
        <v>0</v>
      </c>
      <c r="Q105" s="350">
        <v>0</v>
      </c>
      <c r="R105" s="350">
        <f>Q105*H105</f>
        <v>0</v>
      </c>
      <c r="S105" s="350">
        <v>0</v>
      </c>
      <c r="T105" s="161">
        <f>S105*H105</f>
        <v>0</v>
      </c>
      <c r="AR105" s="23" t="s">
        <v>194</v>
      </c>
      <c r="AT105" s="23" t="s">
        <v>189</v>
      </c>
      <c r="AU105" s="23" t="s">
        <v>84</v>
      </c>
      <c r="AY105" s="23" t="s">
        <v>187</v>
      </c>
      <c r="BE105" s="162">
        <f>IF(N105="základní",J105,0)</f>
        <v>0</v>
      </c>
      <c r="BF105" s="162">
        <f>IF(N105="snížená",J105,0)</f>
        <v>0</v>
      </c>
      <c r="BG105" s="162">
        <f>IF(N105="zákl. přenesená",J105,0)</f>
        <v>0</v>
      </c>
      <c r="BH105" s="162">
        <f>IF(N105="sníž. přenesená",J105,0)</f>
        <v>0</v>
      </c>
      <c r="BI105" s="162">
        <f>IF(N105="nulová",J105,0)</f>
        <v>0</v>
      </c>
      <c r="BJ105" s="23" t="s">
        <v>82</v>
      </c>
      <c r="BK105" s="162">
        <f>ROUND(I105*H105,2)</f>
        <v>0</v>
      </c>
      <c r="BL105" s="23" t="s">
        <v>194</v>
      </c>
      <c r="BM105" s="23" t="s">
        <v>498</v>
      </c>
    </row>
    <row r="106" spans="2:65" s="11" customFormat="1">
      <c r="B106" s="163"/>
      <c r="C106" s="164"/>
      <c r="D106" s="165" t="s">
        <v>196</v>
      </c>
      <c r="E106" s="166" t="s">
        <v>21</v>
      </c>
      <c r="F106" s="167" t="s">
        <v>499</v>
      </c>
      <c r="G106" s="164"/>
      <c r="H106" s="166" t="s">
        <v>21</v>
      </c>
      <c r="I106" s="168"/>
      <c r="J106" s="164"/>
      <c r="K106" s="164"/>
      <c r="L106" s="169"/>
      <c r="M106" s="170"/>
      <c r="N106" s="351"/>
      <c r="O106" s="351"/>
      <c r="P106" s="351"/>
      <c r="Q106" s="351"/>
      <c r="R106" s="351"/>
      <c r="S106" s="351"/>
      <c r="T106" s="171"/>
      <c r="AT106" s="172" t="s">
        <v>196</v>
      </c>
      <c r="AU106" s="172" t="s">
        <v>84</v>
      </c>
      <c r="AV106" s="11" t="s">
        <v>82</v>
      </c>
      <c r="AW106" s="11" t="s">
        <v>37</v>
      </c>
      <c r="AX106" s="11" t="s">
        <v>74</v>
      </c>
      <c r="AY106" s="172" t="s">
        <v>187</v>
      </c>
    </row>
    <row r="107" spans="2:65" s="11" customFormat="1">
      <c r="B107" s="163"/>
      <c r="C107" s="164"/>
      <c r="D107" s="165" t="s">
        <v>196</v>
      </c>
      <c r="E107" s="166" t="s">
        <v>21</v>
      </c>
      <c r="F107" s="167" t="s">
        <v>500</v>
      </c>
      <c r="G107" s="164"/>
      <c r="H107" s="166" t="s">
        <v>21</v>
      </c>
      <c r="I107" s="168"/>
      <c r="J107" s="164"/>
      <c r="K107" s="164"/>
      <c r="L107" s="169"/>
      <c r="M107" s="170"/>
      <c r="N107" s="351"/>
      <c r="O107" s="351"/>
      <c r="P107" s="351"/>
      <c r="Q107" s="351"/>
      <c r="R107" s="351"/>
      <c r="S107" s="351"/>
      <c r="T107" s="171"/>
      <c r="AT107" s="172" t="s">
        <v>196</v>
      </c>
      <c r="AU107" s="172" t="s">
        <v>84</v>
      </c>
      <c r="AV107" s="11" t="s">
        <v>82</v>
      </c>
      <c r="AW107" s="11" t="s">
        <v>37</v>
      </c>
      <c r="AX107" s="11" t="s">
        <v>74</v>
      </c>
      <c r="AY107" s="172" t="s">
        <v>187</v>
      </c>
    </row>
    <row r="108" spans="2:65" s="12" customFormat="1">
      <c r="B108" s="173"/>
      <c r="C108" s="174"/>
      <c r="D108" s="165" t="s">
        <v>196</v>
      </c>
      <c r="E108" s="175" t="s">
        <v>21</v>
      </c>
      <c r="F108" s="176" t="s">
        <v>479</v>
      </c>
      <c r="G108" s="174"/>
      <c r="H108" s="177">
        <v>10.73</v>
      </c>
      <c r="I108" s="178"/>
      <c r="J108" s="174"/>
      <c r="K108" s="174"/>
      <c r="L108" s="179"/>
      <c r="M108" s="192"/>
      <c r="N108" s="193"/>
      <c r="O108" s="193"/>
      <c r="P108" s="193"/>
      <c r="Q108" s="193"/>
      <c r="R108" s="193"/>
      <c r="S108" s="193"/>
      <c r="T108" s="194"/>
      <c r="AT108" s="182" t="s">
        <v>196</v>
      </c>
      <c r="AU108" s="182" t="s">
        <v>84</v>
      </c>
      <c r="AV108" s="12" t="s">
        <v>84</v>
      </c>
      <c r="AW108" s="12" t="s">
        <v>37</v>
      </c>
      <c r="AX108" s="12" t="s">
        <v>82</v>
      </c>
      <c r="AY108" s="182" t="s">
        <v>187</v>
      </c>
    </row>
    <row r="109" spans="2:65" s="1" customFormat="1" ht="6.95" customHeight="1">
      <c r="B109" s="42"/>
      <c r="C109" s="43"/>
      <c r="D109" s="43"/>
      <c r="E109" s="43"/>
      <c r="F109" s="43"/>
      <c r="G109" s="43"/>
      <c r="H109" s="43"/>
      <c r="I109" s="108"/>
      <c r="J109" s="43"/>
      <c r="K109" s="43"/>
      <c r="L109" s="47"/>
    </row>
  </sheetData>
  <sheetProtection algorithmName="SHA-512" hashValue="17VqlzHfg+UEsGzURo65/i+yRinpKXsgtCofFRIQjW5gVn0jtYKQ11vXUn3BZvRFC6kuz0LxUCbDYHQ+99jVIw==" saltValue="Sq6KRVZvW6aLJGbHSWYtv4+nxdf92ccV4BjIrAOe81uNmWufcx5NFxf6YGLRXPVBPfwa/07GsMRtQVGG9k0tHw==" spinCount="100000" sheet="1" objects="1" scenarios="1" formatColumns="0" formatRows="0" autoFilter="0"/>
  <autoFilter ref="C78:K108" xr:uid="{00000000-0009-0000-0000-00000D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D00-000000000000}"/>
    <hyperlink ref="G1:H1" location="C54" display="2) Rekapitulace" xr:uid="{00000000-0004-0000-0D00-000001000000}"/>
    <hyperlink ref="J1" location="C78" display="3) Soupis prací" xr:uid="{00000000-0004-0000-0D00-000002000000}"/>
    <hyperlink ref="L1:V1" location="'Rekapitulace stavby'!C2" display="Rekapitulace stavby" xr:uid="{00000000-0004-0000-0D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R109"/>
  <sheetViews>
    <sheetView showGridLines="0" workbookViewId="0" xr3:uid="{33642244-9AC9-5136-AF77-195C889548CE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123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501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ROUND(SUM(BE79:BE108), 2)</f>
        <v>0</v>
      </c>
      <c r="G30" s="308"/>
      <c r="H30" s="308"/>
      <c r="I30" s="338">
        <v>0.21</v>
      </c>
      <c r="J30" s="337">
        <f>ROUND(ROUND((SUM(BE79:BE108)),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ROUND(SUM(BF79:BF108), 2)</f>
        <v>0</v>
      </c>
      <c r="G31" s="308"/>
      <c r="H31" s="308"/>
      <c r="I31" s="338">
        <v>0.15</v>
      </c>
      <c r="J31" s="337">
        <f>ROUND(ROUND((SUM(BF79:BF108)),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ROUND(SUM(BG79:BG108),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ROUND(SUM(BH79:BH108),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ROUND(SUM(BI79:BI108),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14 - Lehárnička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470</v>
      </c>
      <c r="E59" s="122"/>
      <c r="F59" s="122"/>
      <c r="G59" s="122"/>
      <c r="H59" s="122"/>
      <c r="I59" s="123"/>
      <c r="J59" s="124">
        <f>J91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>14 - Lehárnička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0.45696000000000009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P81+P91</f>
        <v>0</v>
      </c>
      <c r="Q80" s="347"/>
      <c r="R80" s="348">
        <f>R81+R91</f>
        <v>0.45696000000000009</v>
      </c>
      <c r="S80" s="347"/>
      <c r="T80" s="147">
        <f>T81+T91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BK81+BK91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SUM(P82:P90)</f>
        <v>0</v>
      </c>
      <c r="Q81" s="347"/>
      <c r="R81" s="348">
        <f>SUM(R82:R90)</f>
        <v>0</v>
      </c>
      <c r="S81" s="347"/>
      <c r="T81" s="147">
        <f>SUM(T82:T90)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SUM(BK82:BK90)</f>
        <v>0</v>
      </c>
    </row>
    <row r="82" spans="2:65" s="1" customFormat="1" ht="25.5" customHeight="1">
      <c r="B82" s="32"/>
      <c r="C82" s="153" t="s">
        <v>82</v>
      </c>
      <c r="D82" s="153" t="s">
        <v>189</v>
      </c>
      <c r="E82" s="154" t="s">
        <v>421</v>
      </c>
      <c r="F82" s="155" t="s">
        <v>422</v>
      </c>
      <c r="G82" s="156" t="s">
        <v>236</v>
      </c>
      <c r="H82" s="157">
        <v>4.2919999999999998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502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503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473</v>
      </c>
      <c r="G84" s="174"/>
      <c r="H84" s="177">
        <v>4.2919999999999998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38.25" customHeight="1">
      <c r="B85" s="32"/>
      <c r="C85" s="153" t="s">
        <v>84</v>
      </c>
      <c r="D85" s="153" t="s">
        <v>189</v>
      </c>
      <c r="E85" s="154" t="s">
        <v>424</v>
      </c>
      <c r="F85" s="155" t="s">
        <v>425</v>
      </c>
      <c r="G85" s="156" t="s">
        <v>236</v>
      </c>
      <c r="H85" s="157">
        <v>4.2919999999999998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504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475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476</v>
      </c>
      <c r="G87" s="174"/>
      <c r="H87" s="177">
        <v>4.2919999999999998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38.25" customHeight="1">
      <c r="B88" s="32"/>
      <c r="C88" s="153" t="s">
        <v>201</v>
      </c>
      <c r="D88" s="153" t="s">
        <v>189</v>
      </c>
      <c r="E88" s="154" t="s">
        <v>205</v>
      </c>
      <c r="F88" s="155" t="s">
        <v>206</v>
      </c>
      <c r="G88" s="156" t="s">
        <v>192</v>
      </c>
      <c r="H88" s="157">
        <v>10.73</v>
      </c>
      <c r="I88" s="158"/>
      <c r="J88" s="159">
        <f>ROUND(I88*H88,2)</f>
        <v>0</v>
      </c>
      <c r="K88" s="155" t="s">
        <v>193</v>
      </c>
      <c r="L88" s="47"/>
      <c r="M88" s="160" t="s">
        <v>21</v>
      </c>
      <c r="N88" s="349" t="s">
        <v>45</v>
      </c>
      <c r="O88" s="308"/>
      <c r="P88" s="350">
        <f>O88*H88</f>
        <v>0</v>
      </c>
      <c r="Q88" s="350">
        <v>0</v>
      </c>
      <c r="R88" s="350">
        <f>Q88*H88</f>
        <v>0</v>
      </c>
      <c r="S88" s="350">
        <v>0</v>
      </c>
      <c r="T88" s="161">
        <f>S88*H88</f>
        <v>0</v>
      </c>
      <c r="AR88" s="23" t="s">
        <v>194</v>
      </c>
      <c r="AT88" s="23" t="s">
        <v>189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505</v>
      </c>
    </row>
    <row r="89" spans="2:65" s="11" customFormat="1">
      <c r="B89" s="163"/>
      <c r="C89" s="164"/>
      <c r="D89" s="165" t="s">
        <v>196</v>
      </c>
      <c r="E89" s="166" t="s">
        <v>21</v>
      </c>
      <c r="F89" s="167" t="s">
        <v>506</v>
      </c>
      <c r="G89" s="164"/>
      <c r="H89" s="166" t="s">
        <v>21</v>
      </c>
      <c r="I89" s="168"/>
      <c r="J89" s="164"/>
      <c r="K89" s="164"/>
      <c r="L89" s="169"/>
      <c r="M89" s="170"/>
      <c r="N89" s="351"/>
      <c r="O89" s="351"/>
      <c r="P89" s="351"/>
      <c r="Q89" s="351"/>
      <c r="R89" s="351"/>
      <c r="S89" s="351"/>
      <c r="T89" s="171"/>
      <c r="AT89" s="172" t="s">
        <v>196</v>
      </c>
      <c r="AU89" s="172" t="s">
        <v>84</v>
      </c>
      <c r="AV89" s="11" t="s">
        <v>82</v>
      </c>
      <c r="AW89" s="11" t="s">
        <v>37</v>
      </c>
      <c r="AX89" s="11" t="s">
        <v>74</v>
      </c>
      <c r="AY89" s="172" t="s">
        <v>187</v>
      </c>
    </row>
    <row r="90" spans="2:65" s="12" customFormat="1">
      <c r="B90" s="173"/>
      <c r="C90" s="174"/>
      <c r="D90" s="165" t="s">
        <v>196</v>
      </c>
      <c r="E90" s="175" t="s">
        <v>21</v>
      </c>
      <c r="F90" s="176" t="s">
        <v>479</v>
      </c>
      <c r="G90" s="174"/>
      <c r="H90" s="177">
        <v>10.73</v>
      </c>
      <c r="I90" s="178"/>
      <c r="J90" s="174"/>
      <c r="K90" s="174"/>
      <c r="L90" s="179"/>
      <c r="M90" s="180"/>
      <c r="N90" s="352"/>
      <c r="O90" s="352"/>
      <c r="P90" s="352"/>
      <c r="Q90" s="352"/>
      <c r="R90" s="352"/>
      <c r="S90" s="352"/>
      <c r="T90" s="181"/>
      <c r="AT90" s="182" t="s">
        <v>196</v>
      </c>
      <c r="AU90" s="182" t="s">
        <v>84</v>
      </c>
      <c r="AV90" s="12" t="s">
        <v>84</v>
      </c>
      <c r="AW90" s="12" t="s">
        <v>37</v>
      </c>
      <c r="AX90" s="12" t="s">
        <v>82</v>
      </c>
      <c r="AY90" s="182" t="s">
        <v>187</v>
      </c>
    </row>
    <row r="91" spans="2:65" s="10" customFormat="1" ht="29.85" customHeight="1">
      <c r="B91" s="139"/>
      <c r="C91" s="140"/>
      <c r="D91" s="141" t="s">
        <v>73</v>
      </c>
      <c r="E91" s="151" t="s">
        <v>214</v>
      </c>
      <c r="F91" s="151" t="s">
        <v>480</v>
      </c>
      <c r="G91" s="140"/>
      <c r="H91" s="140"/>
      <c r="I91" s="143"/>
      <c r="J91" s="152">
        <f>BK91</f>
        <v>0</v>
      </c>
      <c r="K91" s="140"/>
      <c r="L91" s="145"/>
      <c r="M91" s="146"/>
      <c r="N91" s="347"/>
      <c r="O91" s="347"/>
      <c r="P91" s="348">
        <f>SUM(P92:P108)</f>
        <v>0</v>
      </c>
      <c r="Q91" s="347"/>
      <c r="R91" s="348">
        <f>SUM(R92:R108)</f>
        <v>0.45696000000000009</v>
      </c>
      <c r="S91" s="347"/>
      <c r="T91" s="147">
        <f>SUM(T92:T108)</f>
        <v>0</v>
      </c>
      <c r="AR91" s="148" t="s">
        <v>82</v>
      </c>
      <c r="AT91" s="149" t="s">
        <v>73</v>
      </c>
      <c r="AU91" s="149" t="s">
        <v>82</v>
      </c>
      <c r="AY91" s="148" t="s">
        <v>187</v>
      </c>
      <c r="BK91" s="150">
        <f>SUM(BK92:BK108)</f>
        <v>0</v>
      </c>
    </row>
    <row r="92" spans="2:65" s="1" customFormat="1" ht="16.5" customHeight="1">
      <c r="B92" s="32"/>
      <c r="C92" s="153" t="s">
        <v>194</v>
      </c>
      <c r="D92" s="153" t="s">
        <v>189</v>
      </c>
      <c r="E92" s="154" t="s">
        <v>481</v>
      </c>
      <c r="F92" s="155" t="s">
        <v>482</v>
      </c>
      <c r="G92" s="156" t="s">
        <v>192</v>
      </c>
      <c r="H92" s="157">
        <v>10.88</v>
      </c>
      <c r="I92" s="158"/>
      <c r="J92" s="159">
        <f>ROUND(I92*H92,2)</f>
        <v>0</v>
      </c>
      <c r="K92" s="155" t="s">
        <v>228</v>
      </c>
      <c r="L92" s="47"/>
      <c r="M92" s="160" t="s">
        <v>21</v>
      </c>
      <c r="N92" s="349" t="s">
        <v>45</v>
      </c>
      <c r="O92" s="308"/>
      <c r="P92" s="350">
        <f>O92*H92</f>
        <v>0</v>
      </c>
      <c r="Q92" s="350">
        <v>0</v>
      </c>
      <c r="R92" s="350">
        <f>Q92*H92</f>
        <v>0</v>
      </c>
      <c r="S92" s="350">
        <v>0</v>
      </c>
      <c r="T92" s="161">
        <f>S92*H92</f>
        <v>0</v>
      </c>
      <c r="AR92" s="23" t="s">
        <v>194</v>
      </c>
      <c r="AT92" s="23" t="s">
        <v>189</v>
      </c>
      <c r="AU92" s="23" t="s">
        <v>84</v>
      </c>
      <c r="AY92" s="23" t="s">
        <v>187</v>
      </c>
      <c r="BE92" s="162">
        <f>IF(N92="základní",J92,0)</f>
        <v>0</v>
      </c>
      <c r="BF92" s="162">
        <f>IF(N92="snížená",J92,0)</f>
        <v>0</v>
      </c>
      <c r="BG92" s="162">
        <f>IF(N92="zákl. přenesená",J92,0)</f>
        <v>0</v>
      </c>
      <c r="BH92" s="162">
        <f>IF(N92="sníž. přenesená",J92,0)</f>
        <v>0</v>
      </c>
      <c r="BI92" s="162">
        <f>IF(N92="nulová",J92,0)</f>
        <v>0</v>
      </c>
      <c r="BJ92" s="23" t="s">
        <v>82</v>
      </c>
      <c r="BK92" s="162">
        <f>ROUND(I92*H92,2)</f>
        <v>0</v>
      </c>
      <c r="BL92" s="23" t="s">
        <v>194</v>
      </c>
      <c r="BM92" s="23" t="s">
        <v>507</v>
      </c>
    </row>
    <row r="93" spans="2:65" s="11" customFormat="1">
      <c r="B93" s="163"/>
      <c r="C93" s="164"/>
      <c r="D93" s="165" t="s">
        <v>196</v>
      </c>
      <c r="E93" s="166" t="s">
        <v>21</v>
      </c>
      <c r="F93" s="167" t="s">
        <v>508</v>
      </c>
      <c r="G93" s="164"/>
      <c r="H93" s="166" t="s">
        <v>21</v>
      </c>
      <c r="I93" s="168"/>
      <c r="J93" s="164"/>
      <c r="K93" s="164"/>
      <c r="L93" s="169"/>
      <c r="M93" s="170"/>
      <c r="N93" s="351"/>
      <c r="O93" s="351"/>
      <c r="P93" s="351"/>
      <c r="Q93" s="351"/>
      <c r="R93" s="351"/>
      <c r="S93" s="351"/>
      <c r="T93" s="171"/>
      <c r="AT93" s="172" t="s">
        <v>196</v>
      </c>
      <c r="AU93" s="172" t="s">
        <v>84</v>
      </c>
      <c r="AV93" s="11" t="s">
        <v>82</v>
      </c>
      <c r="AW93" s="11" t="s">
        <v>37</v>
      </c>
      <c r="AX93" s="11" t="s">
        <v>74</v>
      </c>
      <c r="AY93" s="172" t="s">
        <v>187</v>
      </c>
    </row>
    <row r="94" spans="2:65" s="12" customFormat="1">
      <c r="B94" s="173"/>
      <c r="C94" s="174"/>
      <c r="D94" s="165" t="s">
        <v>196</v>
      </c>
      <c r="E94" s="175" t="s">
        <v>21</v>
      </c>
      <c r="F94" s="176" t="s">
        <v>485</v>
      </c>
      <c r="G94" s="174"/>
      <c r="H94" s="177">
        <v>6.08</v>
      </c>
      <c r="I94" s="178"/>
      <c r="J94" s="174"/>
      <c r="K94" s="174"/>
      <c r="L94" s="179"/>
      <c r="M94" s="180"/>
      <c r="N94" s="352"/>
      <c r="O94" s="352"/>
      <c r="P94" s="352"/>
      <c r="Q94" s="352"/>
      <c r="R94" s="352"/>
      <c r="S94" s="352"/>
      <c r="T94" s="181"/>
      <c r="AT94" s="182" t="s">
        <v>196</v>
      </c>
      <c r="AU94" s="182" t="s">
        <v>84</v>
      </c>
      <c r="AV94" s="12" t="s">
        <v>84</v>
      </c>
      <c r="AW94" s="12" t="s">
        <v>37</v>
      </c>
      <c r="AX94" s="12" t="s">
        <v>74</v>
      </c>
      <c r="AY94" s="182" t="s">
        <v>187</v>
      </c>
    </row>
    <row r="95" spans="2:65" s="12" customFormat="1">
      <c r="B95" s="173"/>
      <c r="C95" s="174"/>
      <c r="D95" s="165" t="s">
        <v>196</v>
      </c>
      <c r="E95" s="175" t="s">
        <v>21</v>
      </c>
      <c r="F95" s="176" t="s">
        <v>486</v>
      </c>
      <c r="G95" s="174"/>
      <c r="H95" s="177">
        <v>4.8</v>
      </c>
      <c r="I95" s="178"/>
      <c r="J95" s="174"/>
      <c r="K95" s="174"/>
      <c r="L95" s="179"/>
      <c r="M95" s="180"/>
      <c r="N95" s="352"/>
      <c r="O95" s="352"/>
      <c r="P95" s="352"/>
      <c r="Q95" s="352"/>
      <c r="R95" s="352"/>
      <c r="S95" s="352"/>
      <c r="T95" s="181"/>
      <c r="AT95" s="182" t="s">
        <v>196</v>
      </c>
      <c r="AU95" s="182" t="s">
        <v>84</v>
      </c>
      <c r="AV95" s="12" t="s">
        <v>84</v>
      </c>
      <c r="AW95" s="12" t="s">
        <v>37</v>
      </c>
      <c r="AX95" s="12" t="s">
        <v>74</v>
      </c>
      <c r="AY95" s="182" t="s">
        <v>187</v>
      </c>
    </row>
    <row r="96" spans="2:65" s="13" customFormat="1">
      <c r="B96" s="195"/>
      <c r="C96" s="196"/>
      <c r="D96" s="165" t="s">
        <v>196</v>
      </c>
      <c r="E96" s="197" t="s">
        <v>21</v>
      </c>
      <c r="F96" s="198" t="s">
        <v>487</v>
      </c>
      <c r="G96" s="196"/>
      <c r="H96" s="199">
        <v>10.88</v>
      </c>
      <c r="I96" s="200"/>
      <c r="J96" s="196"/>
      <c r="K96" s="196"/>
      <c r="L96" s="201"/>
      <c r="M96" s="202"/>
      <c r="N96" s="354"/>
      <c r="O96" s="354"/>
      <c r="P96" s="354"/>
      <c r="Q96" s="354"/>
      <c r="R96" s="354"/>
      <c r="S96" s="354"/>
      <c r="T96" s="203"/>
      <c r="AT96" s="204" t="s">
        <v>196</v>
      </c>
      <c r="AU96" s="204" t="s">
        <v>84</v>
      </c>
      <c r="AV96" s="13" t="s">
        <v>194</v>
      </c>
      <c r="AW96" s="13" t="s">
        <v>37</v>
      </c>
      <c r="AX96" s="13" t="s">
        <v>82</v>
      </c>
      <c r="AY96" s="204" t="s">
        <v>187</v>
      </c>
    </row>
    <row r="97" spans="2:65" s="1" customFormat="1" ht="16.5" customHeight="1">
      <c r="B97" s="32"/>
      <c r="C97" s="153" t="s">
        <v>209</v>
      </c>
      <c r="D97" s="153" t="s">
        <v>189</v>
      </c>
      <c r="E97" s="154" t="s">
        <v>488</v>
      </c>
      <c r="F97" s="155" t="s">
        <v>489</v>
      </c>
      <c r="G97" s="156" t="s">
        <v>192</v>
      </c>
      <c r="H97" s="157">
        <v>10.88</v>
      </c>
      <c r="I97" s="158"/>
      <c r="J97" s="159">
        <f>ROUND(I97*H97,2)</f>
        <v>0</v>
      </c>
      <c r="K97" s="155" t="s">
        <v>193</v>
      </c>
      <c r="L97" s="47"/>
      <c r="M97" s="160" t="s">
        <v>21</v>
      </c>
      <c r="N97" s="349" t="s">
        <v>45</v>
      </c>
      <c r="O97" s="308"/>
      <c r="P97" s="350">
        <f>O97*H97</f>
        <v>0</v>
      </c>
      <c r="Q97" s="350">
        <v>4.2000000000000003E-2</v>
      </c>
      <c r="R97" s="350">
        <f>Q97*H97</f>
        <v>0.45696000000000009</v>
      </c>
      <c r="S97" s="350">
        <v>0</v>
      </c>
      <c r="T97" s="161">
        <f>S97*H97</f>
        <v>0</v>
      </c>
      <c r="AR97" s="23" t="s">
        <v>194</v>
      </c>
      <c r="AT97" s="23" t="s">
        <v>189</v>
      </c>
      <c r="AU97" s="23" t="s">
        <v>84</v>
      </c>
      <c r="AY97" s="23" t="s">
        <v>187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23" t="s">
        <v>82</v>
      </c>
      <c r="BK97" s="162">
        <f>ROUND(I97*H97,2)</f>
        <v>0</v>
      </c>
      <c r="BL97" s="23" t="s">
        <v>194</v>
      </c>
      <c r="BM97" s="23" t="s">
        <v>509</v>
      </c>
    </row>
    <row r="98" spans="2:65" s="12" customFormat="1">
      <c r="B98" s="173"/>
      <c r="C98" s="174"/>
      <c r="D98" s="165" t="s">
        <v>196</v>
      </c>
      <c r="E98" s="175" t="s">
        <v>21</v>
      </c>
      <c r="F98" s="176" t="s">
        <v>485</v>
      </c>
      <c r="G98" s="174"/>
      <c r="H98" s="177">
        <v>6.08</v>
      </c>
      <c r="I98" s="178"/>
      <c r="J98" s="174"/>
      <c r="K98" s="174"/>
      <c r="L98" s="179"/>
      <c r="M98" s="180"/>
      <c r="N98" s="352"/>
      <c r="O98" s="352"/>
      <c r="P98" s="352"/>
      <c r="Q98" s="352"/>
      <c r="R98" s="352"/>
      <c r="S98" s="352"/>
      <c r="T98" s="181"/>
      <c r="AT98" s="182" t="s">
        <v>196</v>
      </c>
      <c r="AU98" s="182" t="s">
        <v>84</v>
      </c>
      <c r="AV98" s="12" t="s">
        <v>84</v>
      </c>
      <c r="AW98" s="12" t="s">
        <v>37</v>
      </c>
      <c r="AX98" s="12" t="s">
        <v>74</v>
      </c>
      <c r="AY98" s="182" t="s">
        <v>187</v>
      </c>
    </row>
    <row r="99" spans="2:65" s="12" customFormat="1">
      <c r="B99" s="173"/>
      <c r="C99" s="174"/>
      <c r="D99" s="165" t="s">
        <v>196</v>
      </c>
      <c r="E99" s="175" t="s">
        <v>21</v>
      </c>
      <c r="F99" s="176" t="s">
        <v>486</v>
      </c>
      <c r="G99" s="174"/>
      <c r="H99" s="177">
        <v>4.8</v>
      </c>
      <c r="I99" s="178"/>
      <c r="J99" s="174"/>
      <c r="K99" s="174"/>
      <c r="L99" s="179"/>
      <c r="M99" s="180"/>
      <c r="N99" s="352"/>
      <c r="O99" s="352"/>
      <c r="P99" s="352"/>
      <c r="Q99" s="352"/>
      <c r="R99" s="352"/>
      <c r="S99" s="352"/>
      <c r="T99" s="181"/>
      <c r="AT99" s="182" t="s">
        <v>196</v>
      </c>
      <c r="AU99" s="182" t="s">
        <v>84</v>
      </c>
      <c r="AV99" s="12" t="s">
        <v>84</v>
      </c>
      <c r="AW99" s="12" t="s">
        <v>37</v>
      </c>
      <c r="AX99" s="12" t="s">
        <v>74</v>
      </c>
      <c r="AY99" s="182" t="s">
        <v>187</v>
      </c>
    </row>
    <row r="100" spans="2:65" s="13" customFormat="1">
      <c r="B100" s="195"/>
      <c r="C100" s="196"/>
      <c r="D100" s="165" t="s">
        <v>196</v>
      </c>
      <c r="E100" s="197" t="s">
        <v>21</v>
      </c>
      <c r="F100" s="198" t="s">
        <v>487</v>
      </c>
      <c r="G100" s="196"/>
      <c r="H100" s="199">
        <v>10.88</v>
      </c>
      <c r="I100" s="200"/>
      <c r="J100" s="196"/>
      <c r="K100" s="196"/>
      <c r="L100" s="201"/>
      <c r="M100" s="202"/>
      <c r="N100" s="354"/>
      <c r="O100" s="354"/>
      <c r="P100" s="354"/>
      <c r="Q100" s="354"/>
      <c r="R100" s="354"/>
      <c r="S100" s="354"/>
      <c r="T100" s="203"/>
      <c r="AT100" s="204" t="s">
        <v>196</v>
      </c>
      <c r="AU100" s="204" t="s">
        <v>84</v>
      </c>
      <c r="AV100" s="13" t="s">
        <v>194</v>
      </c>
      <c r="AW100" s="13" t="s">
        <v>37</v>
      </c>
      <c r="AX100" s="13" t="s">
        <v>82</v>
      </c>
      <c r="AY100" s="204" t="s">
        <v>187</v>
      </c>
    </row>
    <row r="101" spans="2:65" s="1" customFormat="1" ht="16.5" customHeight="1">
      <c r="B101" s="32"/>
      <c r="C101" s="153" t="s">
        <v>214</v>
      </c>
      <c r="D101" s="153" t="s">
        <v>189</v>
      </c>
      <c r="E101" s="154" t="s">
        <v>491</v>
      </c>
      <c r="F101" s="155" t="s">
        <v>510</v>
      </c>
      <c r="G101" s="156" t="s">
        <v>313</v>
      </c>
      <c r="H101" s="157">
        <v>1</v>
      </c>
      <c r="I101" s="158"/>
      <c r="J101" s="159">
        <f>ROUND(I101*H101,2)</f>
        <v>0</v>
      </c>
      <c r="K101" s="155" t="s">
        <v>228</v>
      </c>
      <c r="L101" s="47"/>
      <c r="M101" s="160" t="s">
        <v>21</v>
      </c>
      <c r="N101" s="349" t="s">
        <v>45</v>
      </c>
      <c r="O101" s="308"/>
      <c r="P101" s="350">
        <f>O101*H101</f>
        <v>0</v>
      </c>
      <c r="Q101" s="350">
        <v>0</v>
      </c>
      <c r="R101" s="350">
        <f>Q101*H101</f>
        <v>0</v>
      </c>
      <c r="S101" s="350">
        <v>0</v>
      </c>
      <c r="T101" s="161">
        <f>S101*H101</f>
        <v>0</v>
      </c>
      <c r="AR101" s="23" t="s">
        <v>194</v>
      </c>
      <c r="AT101" s="23" t="s">
        <v>189</v>
      </c>
      <c r="AU101" s="23" t="s">
        <v>84</v>
      </c>
      <c r="AY101" s="23" t="s">
        <v>187</v>
      </c>
      <c r="BE101" s="162">
        <f>IF(N101="základní",J101,0)</f>
        <v>0</v>
      </c>
      <c r="BF101" s="162">
        <f>IF(N101="snížená",J101,0)</f>
        <v>0</v>
      </c>
      <c r="BG101" s="162">
        <f>IF(N101="zákl. přenesená",J101,0)</f>
        <v>0</v>
      </c>
      <c r="BH101" s="162">
        <f>IF(N101="sníž. přenesená",J101,0)</f>
        <v>0</v>
      </c>
      <c r="BI101" s="162">
        <f>IF(N101="nulová",J101,0)</f>
        <v>0</v>
      </c>
      <c r="BJ101" s="23" t="s">
        <v>82</v>
      </c>
      <c r="BK101" s="162">
        <f>ROUND(I101*H101,2)</f>
        <v>0</v>
      </c>
      <c r="BL101" s="23" t="s">
        <v>194</v>
      </c>
      <c r="BM101" s="23" t="s">
        <v>511</v>
      </c>
    </row>
    <row r="102" spans="2:65" s="11" customFormat="1">
      <c r="B102" s="163"/>
      <c r="C102" s="164"/>
      <c r="D102" s="165" t="s">
        <v>196</v>
      </c>
      <c r="E102" s="166" t="s">
        <v>21</v>
      </c>
      <c r="F102" s="167" t="s">
        <v>512</v>
      </c>
      <c r="G102" s="164"/>
      <c r="H102" s="166" t="s">
        <v>21</v>
      </c>
      <c r="I102" s="168"/>
      <c r="J102" s="164"/>
      <c r="K102" s="164"/>
      <c r="L102" s="169"/>
      <c r="M102" s="170"/>
      <c r="N102" s="351"/>
      <c r="O102" s="351"/>
      <c r="P102" s="351"/>
      <c r="Q102" s="351"/>
      <c r="R102" s="351"/>
      <c r="S102" s="351"/>
      <c r="T102" s="171"/>
      <c r="AT102" s="172" t="s">
        <v>196</v>
      </c>
      <c r="AU102" s="172" t="s">
        <v>84</v>
      </c>
      <c r="AV102" s="11" t="s">
        <v>82</v>
      </c>
      <c r="AW102" s="11" t="s">
        <v>37</v>
      </c>
      <c r="AX102" s="11" t="s">
        <v>74</v>
      </c>
      <c r="AY102" s="172" t="s">
        <v>187</v>
      </c>
    </row>
    <row r="103" spans="2:65" s="11" customFormat="1">
      <c r="B103" s="163"/>
      <c r="C103" s="164"/>
      <c r="D103" s="165" t="s">
        <v>196</v>
      </c>
      <c r="E103" s="166" t="s">
        <v>21</v>
      </c>
      <c r="F103" s="167" t="s">
        <v>495</v>
      </c>
      <c r="G103" s="164"/>
      <c r="H103" s="166" t="s">
        <v>21</v>
      </c>
      <c r="I103" s="168"/>
      <c r="J103" s="164"/>
      <c r="K103" s="164"/>
      <c r="L103" s="169"/>
      <c r="M103" s="170"/>
      <c r="N103" s="351"/>
      <c r="O103" s="351"/>
      <c r="P103" s="351"/>
      <c r="Q103" s="351"/>
      <c r="R103" s="351"/>
      <c r="S103" s="351"/>
      <c r="T103" s="171"/>
      <c r="AT103" s="172" t="s">
        <v>196</v>
      </c>
      <c r="AU103" s="172" t="s">
        <v>84</v>
      </c>
      <c r="AV103" s="11" t="s">
        <v>82</v>
      </c>
      <c r="AW103" s="11" t="s">
        <v>37</v>
      </c>
      <c r="AX103" s="11" t="s">
        <v>74</v>
      </c>
      <c r="AY103" s="172" t="s">
        <v>187</v>
      </c>
    </row>
    <row r="104" spans="2:65" s="12" customFormat="1">
      <c r="B104" s="173"/>
      <c r="C104" s="174"/>
      <c r="D104" s="165" t="s">
        <v>196</v>
      </c>
      <c r="E104" s="175" t="s">
        <v>21</v>
      </c>
      <c r="F104" s="176" t="s">
        <v>82</v>
      </c>
      <c r="G104" s="174"/>
      <c r="H104" s="177">
        <v>1</v>
      </c>
      <c r="I104" s="178"/>
      <c r="J104" s="174"/>
      <c r="K104" s="174"/>
      <c r="L104" s="179"/>
      <c r="M104" s="180"/>
      <c r="N104" s="352"/>
      <c r="O104" s="352"/>
      <c r="P104" s="352"/>
      <c r="Q104" s="352"/>
      <c r="R104" s="352"/>
      <c r="S104" s="352"/>
      <c r="T104" s="181"/>
      <c r="AT104" s="182" t="s">
        <v>196</v>
      </c>
      <c r="AU104" s="182" t="s">
        <v>84</v>
      </c>
      <c r="AV104" s="12" t="s">
        <v>84</v>
      </c>
      <c r="AW104" s="12" t="s">
        <v>37</v>
      </c>
      <c r="AX104" s="12" t="s">
        <v>82</v>
      </c>
      <c r="AY104" s="182" t="s">
        <v>187</v>
      </c>
    </row>
    <row r="105" spans="2:65" s="1" customFormat="1" ht="16.5" customHeight="1">
      <c r="B105" s="32"/>
      <c r="C105" s="153" t="s">
        <v>224</v>
      </c>
      <c r="D105" s="153" t="s">
        <v>189</v>
      </c>
      <c r="E105" s="154" t="s">
        <v>496</v>
      </c>
      <c r="F105" s="155" t="s">
        <v>513</v>
      </c>
      <c r="G105" s="156" t="s">
        <v>192</v>
      </c>
      <c r="H105" s="157">
        <v>10.73</v>
      </c>
      <c r="I105" s="158"/>
      <c r="J105" s="159">
        <f>ROUND(I105*H105,2)</f>
        <v>0</v>
      </c>
      <c r="K105" s="155" t="s">
        <v>228</v>
      </c>
      <c r="L105" s="47"/>
      <c r="M105" s="160" t="s">
        <v>21</v>
      </c>
      <c r="N105" s="349" t="s">
        <v>45</v>
      </c>
      <c r="O105" s="308"/>
      <c r="P105" s="350">
        <f>O105*H105</f>
        <v>0</v>
      </c>
      <c r="Q105" s="350">
        <v>0</v>
      </c>
      <c r="R105" s="350">
        <f>Q105*H105</f>
        <v>0</v>
      </c>
      <c r="S105" s="350">
        <v>0</v>
      </c>
      <c r="T105" s="161">
        <f>S105*H105</f>
        <v>0</v>
      </c>
      <c r="AR105" s="23" t="s">
        <v>194</v>
      </c>
      <c r="AT105" s="23" t="s">
        <v>189</v>
      </c>
      <c r="AU105" s="23" t="s">
        <v>84</v>
      </c>
      <c r="AY105" s="23" t="s">
        <v>187</v>
      </c>
      <c r="BE105" s="162">
        <f>IF(N105="základní",J105,0)</f>
        <v>0</v>
      </c>
      <c r="BF105" s="162">
        <f>IF(N105="snížená",J105,0)</f>
        <v>0</v>
      </c>
      <c r="BG105" s="162">
        <f>IF(N105="zákl. přenesená",J105,0)</f>
        <v>0</v>
      </c>
      <c r="BH105" s="162">
        <f>IF(N105="sníž. přenesená",J105,0)</f>
        <v>0</v>
      </c>
      <c r="BI105" s="162">
        <f>IF(N105="nulová",J105,0)</f>
        <v>0</v>
      </c>
      <c r="BJ105" s="23" t="s">
        <v>82</v>
      </c>
      <c r="BK105" s="162">
        <f>ROUND(I105*H105,2)</f>
        <v>0</v>
      </c>
      <c r="BL105" s="23" t="s">
        <v>194</v>
      </c>
      <c r="BM105" s="23" t="s">
        <v>514</v>
      </c>
    </row>
    <row r="106" spans="2:65" s="11" customFormat="1">
      <c r="B106" s="163"/>
      <c r="C106" s="164"/>
      <c r="D106" s="165" t="s">
        <v>196</v>
      </c>
      <c r="E106" s="166" t="s">
        <v>21</v>
      </c>
      <c r="F106" s="167" t="s">
        <v>515</v>
      </c>
      <c r="G106" s="164"/>
      <c r="H106" s="166" t="s">
        <v>21</v>
      </c>
      <c r="I106" s="168"/>
      <c r="J106" s="164"/>
      <c r="K106" s="164"/>
      <c r="L106" s="169"/>
      <c r="M106" s="170"/>
      <c r="N106" s="351"/>
      <c r="O106" s="351"/>
      <c r="P106" s="351"/>
      <c r="Q106" s="351"/>
      <c r="R106" s="351"/>
      <c r="S106" s="351"/>
      <c r="T106" s="171"/>
      <c r="AT106" s="172" t="s">
        <v>196</v>
      </c>
      <c r="AU106" s="172" t="s">
        <v>84</v>
      </c>
      <c r="AV106" s="11" t="s">
        <v>82</v>
      </c>
      <c r="AW106" s="11" t="s">
        <v>37</v>
      </c>
      <c r="AX106" s="11" t="s">
        <v>74</v>
      </c>
      <c r="AY106" s="172" t="s">
        <v>187</v>
      </c>
    </row>
    <row r="107" spans="2:65" s="11" customFormat="1">
      <c r="B107" s="163"/>
      <c r="C107" s="164"/>
      <c r="D107" s="165" t="s">
        <v>196</v>
      </c>
      <c r="E107" s="166" t="s">
        <v>21</v>
      </c>
      <c r="F107" s="167" t="s">
        <v>500</v>
      </c>
      <c r="G107" s="164"/>
      <c r="H107" s="166" t="s">
        <v>21</v>
      </c>
      <c r="I107" s="168"/>
      <c r="J107" s="164"/>
      <c r="K107" s="164"/>
      <c r="L107" s="169"/>
      <c r="M107" s="170"/>
      <c r="N107" s="351"/>
      <c r="O107" s="351"/>
      <c r="P107" s="351"/>
      <c r="Q107" s="351"/>
      <c r="R107" s="351"/>
      <c r="S107" s="351"/>
      <c r="T107" s="171"/>
      <c r="AT107" s="172" t="s">
        <v>196</v>
      </c>
      <c r="AU107" s="172" t="s">
        <v>84</v>
      </c>
      <c r="AV107" s="11" t="s">
        <v>82</v>
      </c>
      <c r="AW107" s="11" t="s">
        <v>37</v>
      </c>
      <c r="AX107" s="11" t="s">
        <v>74</v>
      </c>
      <c r="AY107" s="172" t="s">
        <v>187</v>
      </c>
    </row>
    <row r="108" spans="2:65" s="12" customFormat="1">
      <c r="B108" s="173"/>
      <c r="C108" s="174"/>
      <c r="D108" s="165" t="s">
        <v>196</v>
      </c>
      <c r="E108" s="175" t="s">
        <v>21</v>
      </c>
      <c r="F108" s="176" t="s">
        <v>479</v>
      </c>
      <c r="G108" s="174"/>
      <c r="H108" s="177">
        <v>10.73</v>
      </c>
      <c r="I108" s="178"/>
      <c r="J108" s="174"/>
      <c r="K108" s="174"/>
      <c r="L108" s="179"/>
      <c r="M108" s="192"/>
      <c r="N108" s="193"/>
      <c r="O108" s="193"/>
      <c r="P108" s="193"/>
      <c r="Q108" s="193"/>
      <c r="R108" s="193"/>
      <c r="S108" s="193"/>
      <c r="T108" s="194"/>
      <c r="AT108" s="182" t="s">
        <v>196</v>
      </c>
      <c r="AU108" s="182" t="s">
        <v>84</v>
      </c>
      <c r="AV108" s="12" t="s">
        <v>84</v>
      </c>
      <c r="AW108" s="12" t="s">
        <v>37</v>
      </c>
      <c r="AX108" s="12" t="s">
        <v>82</v>
      </c>
      <c r="AY108" s="182" t="s">
        <v>187</v>
      </c>
    </row>
    <row r="109" spans="2:65" s="1" customFormat="1" ht="6.95" customHeight="1">
      <c r="B109" s="42"/>
      <c r="C109" s="43"/>
      <c r="D109" s="43"/>
      <c r="E109" s="43"/>
      <c r="F109" s="43"/>
      <c r="G109" s="43"/>
      <c r="H109" s="43"/>
      <c r="I109" s="108"/>
      <c r="J109" s="43"/>
      <c r="K109" s="43"/>
      <c r="L109" s="47"/>
    </row>
  </sheetData>
  <sheetProtection algorithmName="SHA-512" hashValue="nVzpQ1J8sbR1AP6obz+gEY93bSdjmNXWkxqJHQlx2fcFghE2GCUEx3tzix5fyanho4BMqHaLWkL1lBzY0fBiUQ==" saltValue="EqW8J7JfUOOJUhs8Ppa/Ybyu50Ffw1zrdncR6djx1o/8xNms19M1tTlvwZirrVEO7G+MoY1rN5wHm2P6cp2H+g==" spinCount="100000" sheet="1" objects="1" scenarios="1" formatColumns="0" formatRows="0" autoFilter="0"/>
  <autoFilter ref="C78:K108" xr:uid="{00000000-0009-0000-0000-00000E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E00-000000000000}"/>
    <hyperlink ref="G1:H1" location="C54" display="2) Rekapitulace" xr:uid="{00000000-0004-0000-0E00-000001000000}"/>
    <hyperlink ref="J1" location="C78" display="3) Soupis prací" xr:uid="{00000000-0004-0000-0E00-000002000000}"/>
    <hyperlink ref="L1:V1" location="'Rekapitulace stavby'!C2" display="Rekapitulace stavby" xr:uid="{00000000-0004-0000-0E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BR85"/>
  <sheetViews>
    <sheetView showGridLines="0" workbookViewId="0" xr3:uid="{D624DF06-3800-545C-AC8D-BADC89115800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125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516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ROUND(J78,2)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ROUND(SUM(BE78:BE84), 2)</f>
        <v>0</v>
      </c>
      <c r="G30" s="308"/>
      <c r="H30" s="308"/>
      <c r="I30" s="338">
        <v>0.21</v>
      </c>
      <c r="J30" s="337">
        <f>ROUND(ROUND((SUM(BE78:BE84)),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ROUND(SUM(BF78:BF84), 2)</f>
        <v>0</v>
      </c>
      <c r="G31" s="308"/>
      <c r="H31" s="308"/>
      <c r="I31" s="338">
        <v>0.15</v>
      </c>
      <c r="J31" s="337">
        <f>ROUND(ROUND((SUM(BF78:BF84)),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ROUND(SUM(BG78:BG84),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ROUND(SUM(BH78:BH84),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ROUND(SUM(BI78:BI84),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15 - Ptačí budka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J78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J79</f>
        <v>0</v>
      </c>
      <c r="K57" s="119"/>
    </row>
    <row r="58" spans="2:47" s="8" customFormat="1" ht="19.899999999999999" customHeight="1">
      <c r="B58" s="120"/>
      <c r="C58" s="346"/>
      <c r="D58" s="121" t="s">
        <v>170</v>
      </c>
      <c r="E58" s="122"/>
      <c r="F58" s="122"/>
      <c r="G58" s="122"/>
      <c r="H58" s="122"/>
      <c r="I58" s="123"/>
      <c r="J58" s="124">
        <f>J80</f>
        <v>0</v>
      </c>
      <c r="K58" s="125"/>
    </row>
    <row r="59" spans="2:47" s="1" customFormat="1" ht="21.75" customHeight="1">
      <c r="B59" s="32"/>
      <c r="C59" s="308"/>
      <c r="D59" s="308"/>
      <c r="E59" s="308"/>
      <c r="F59" s="308"/>
      <c r="G59" s="308"/>
      <c r="H59" s="308"/>
      <c r="I59" s="326"/>
      <c r="J59" s="308"/>
      <c r="K59" s="35"/>
    </row>
    <row r="60" spans="2:47" s="1" customFormat="1" ht="6.95" customHeight="1">
      <c r="B60" s="42"/>
      <c r="C60" s="43"/>
      <c r="D60" s="43"/>
      <c r="E60" s="43"/>
      <c r="F60" s="43"/>
      <c r="G60" s="43"/>
      <c r="H60" s="43"/>
      <c r="I60" s="108"/>
      <c r="J60" s="43"/>
      <c r="K60" s="44"/>
    </row>
    <row r="64" spans="2:47" s="1" customFormat="1" ht="6.95" customHeight="1">
      <c r="B64" s="45"/>
      <c r="C64" s="46"/>
      <c r="D64" s="46"/>
      <c r="E64" s="46"/>
      <c r="F64" s="46"/>
      <c r="G64" s="46"/>
      <c r="H64" s="46"/>
      <c r="I64" s="111"/>
      <c r="J64" s="46"/>
      <c r="K64" s="46"/>
      <c r="L64" s="47"/>
    </row>
    <row r="65" spans="2:63" s="1" customFormat="1" ht="36.950000000000003" customHeight="1">
      <c r="B65" s="32"/>
      <c r="C65" s="48" t="s">
        <v>171</v>
      </c>
      <c r="D65" s="49"/>
      <c r="E65" s="49"/>
      <c r="F65" s="49"/>
      <c r="G65" s="49"/>
      <c r="H65" s="49"/>
      <c r="I65" s="126"/>
      <c r="J65" s="49"/>
      <c r="K65" s="49"/>
      <c r="L65" s="47"/>
    </row>
    <row r="66" spans="2:63" s="1" customFormat="1" ht="6.95" customHeight="1">
      <c r="B66" s="32"/>
      <c r="C66" s="49"/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14.45" customHeight="1">
      <c r="B67" s="32"/>
      <c r="C67" s="51" t="s">
        <v>18</v>
      </c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6.5" customHeight="1">
      <c r="B68" s="32"/>
      <c r="C68" s="49"/>
      <c r="D68" s="49"/>
      <c r="E68" s="281" t="str">
        <f>E7</f>
        <v>Rekonstrukce zahrady mateřské školky Šponarova</v>
      </c>
      <c r="F68" s="282"/>
      <c r="G68" s="282"/>
      <c r="H68" s="282"/>
      <c r="I68" s="126"/>
      <c r="J68" s="49"/>
      <c r="K68" s="49"/>
      <c r="L68" s="47"/>
    </row>
    <row r="69" spans="2:63" s="1" customFormat="1" ht="14.45" customHeight="1">
      <c r="B69" s="32"/>
      <c r="C69" s="51" t="s">
        <v>161</v>
      </c>
      <c r="D69" s="49"/>
      <c r="E69" s="49"/>
      <c r="F69" s="49"/>
      <c r="G69" s="49"/>
      <c r="H69" s="49"/>
      <c r="I69" s="126"/>
      <c r="J69" s="49"/>
      <c r="K69" s="49"/>
      <c r="L69" s="47"/>
    </row>
    <row r="70" spans="2:63" s="1" customFormat="1" ht="17.25" customHeight="1">
      <c r="B70" s="32"/>
      <c r="C70" s="49"/>
      <c r="D70" s="49"/>
      <c r="E70" s="274" t="str">
        <f>E9</f>
        <v>15 - Ptačí budka</v>
      </c>
      <c r="F70" s="283"/>
      <c r="G70" s="283"/>
      <c r="H70" s="283"/>
      <c r="I70" s="126"/>
      <c r="J70" s="49"/>
      <c r="K70" s="49"/>
      <c r="L70" s="47"/>
    </row>
    <row r="71" spans="2:63" s="1" customFormat="1" ht="6.95" customHeight="1">
      <c r="B71" s="32"/>
      <c r="C71" s="49"/>
      <c r="D71" s="49"/>
      <c r="E71" s="49"/>
      <c r="F71" s="49"/>
      <c r="G71" s="49"/>
      <c r="H71" s="49"/>
      <c r="I71" s="126"/>
      <c r="J71" s="49"/>
      <c r="K71" s="49"/>
      <c r="L71" s="47"/>
    </row>
    <row r="72" spans="2:63" s="1" customFormat="1" ht="18" customHeight="1">
      <c r="B72" s="32"/>
      <c r="C72" s="51" t="s">
        <v>23</v>
      </c>
      <c r="D72" s="49"/>
      <c r="E72" s="49"/>
      <c r="F72" s="127" t="str">
        <f>F12</f>
        <v>Ul. Šponarova 1503/16</v>
      </c>
      <c r="G72" s="49"/>
      <c r="H72" s="49"/>
      <c r="I72" s="128" t="s">
        <v>25</v>
      </c>
      <c r="J72" s="59" t="str">
        <f>IF(J12="","",J12)</f>
        <v>2. 12. 2018</v>
      </c>
      <c r="K72" s="49"/>
      <c r="L72" s="47"/>
    </row>
    <row r="73" spans="2:63" s="1" customFormat="1" ht="6.95" customHeight="1">
      <c r="B73" s="32"/>
      <c r="C73" s="49"/>
      <c r="D73" s="49"/>
      <c r="E73" s="49"/>
      <c r="F73" s="49"/>
      <c r="G73" s="49"/>
      <c r="H73" s="49"/>
      <c r="I73" s="126"/>
      <c r="J73" s="49"/>
      <c r="K73" s="49"/>
      <c r="L73" s="47"/>
    </row>
    <row r="74" spans="2:63" s="1" customFormat="1">
      <c r="B74" s="32"/>
      <c r="C74" s="51" t="s">
        <v>27</v>
      </c>
      <c r="D74" s="49"/>
      <c r="E74" s="49"/>
      <c r="F74" s="127" t="str">
        <f>E15</f>
        <v>MŠ Harmonie</v>
      </c>
      <c r="G74" s="49"/>
      <c r="H74" s="49"/>
      <c r="I74" s="128" t="s">
        <v>34</v>
      </c>
      <c r="J74" s="127" t="str">
        <f>E21</f>
        <v>Ing. Dagmar Rudolfová, Ing. Miroslava Najman</v>
      </c>
      <c r="K74" s="49"/>
      <c r="L74" s="47"/>
    </row>
    <row r="75" spans="2:63" s="1" customFormat="1" ht="14.45" customHeight="1">
      <c r="B75" s="32"/>
      <c r="C75" s="51" t="s">
        <v>32</v>
      </c>
      <c r="D75" s="49"/>
      <c r="E75" s="49"/>
      <c r="F75" s="127" t="str">
        <f>IF(E18="","",E18)</f>
        <v/>
      </c>
      <c r="G75" s="49"/>
      <c r="H75" s="49"/>
      <c r="I75" s="126"/>
      <c r="J75" s="49"/>
      <c r="K75" s="49"/>
      <c r="L75" s="47"/>
    </row>
    <row r="76" spans="2:63" s="1" customFormat="1" ht="10.35" customHeight="1">
      <c r="B76" s="32"/>
      <c r="C76" s="49"/>
      <c r="D76" s="49"/>
      <c r="E76" s="49"/>
      <c r="F76" s="49"/>
      <c r="G76" s="49"/>
      <c r="H76" s="49"/>
      <c r="I76" s="126"/>
      <c r="J76" s="49"/>
      <c r="K76" s="49"/>
      <c r="L76" s="47"/>
    </row>
    <row r="77" spans="2:63" s="9" customFormat="1" ht="29.25" customHeight="1">
      <c r="B77" s="129"/>
      <c r="C77" s="130" t="s">
        <v>172</v>
      </c>
      <c r="D77" s="131" t="s">
        <v>59</v>
      </c>
      <c r="E77" s="131" t="s">
        <v>55</v>
      </c>
      <c r="F77" s="131" t="s">
        <v>173</v>
      </c>
      <c r="G77" s="131" t="s">
        <v>174</v>
      </c>
      <c r="H77" s="131" t="s">
        <v>175</v>
      </c>
      <c r="I77" s="132" t="s">
        <v>176</v>
      </c>
      <c r="J77" s="131" t="s">
        <v>165</v>
      </c>
      <c r="K77" s="133" t="s">
        <v>177</v>
      </c>
      <c r="L77" s="134"/>
      <c r="M77" s="66" t="s">
        <v>178</v>
      </c>
      <c r="N77" s="67" t="s">
        <v>44</v>
      </c>
      <c r="O77" s="67" t="s">
        <v>179</v>
      </c>
      <c r="P77" s="67" t="s">
        <v>180</v>
      </c>
      <c r="Q77" s="67" t="s">
        <v>181</v>
      </c>
      <c r="R77" s="67" t="s">
        <v>182</v>
      </c>
      <c r="S77" s="67" t="s">
        <v>183</v>
      </c>
      <c r="T77" s="68" t="s">
        <v>184</v>
      </c>
    </row>
    <row r="78" spans="2:63" s="1" customFormat="1" ht="29.25" customHeight="1">
      <c r="B78" s="32"/>
      <c r="C78" s="72" t="s">
        <v>166</v>
      </c>
      <c r="D78" s="49"/>
      <c r="E78" s="49"/>
      <c r="F78" s="49"/>
      <c r="G78" s="49"/>
      <c r="H78" s="49"/>
      <c r="I78" s="126"/>
      <c r="J78" s="135">
        <f>BK78</f>
        <v>0</v>
      </c>
      <c r="K78" s="49"/>
      <c r="L78" s="47"/>
      <c r="M78" s="69"/>
      <c r="N78" s="70"/>
      <c r="O78" s="70"/>
      <c r="P78" s="136">
        <f>P79</f>
        <v>0</v>
      </c>
      <c r="Q78" s="70"/>
      <c r="R78" s="136">
        <f>R79</f>
        <v>0</v>
      </c>
      <c r="S78" s="70"/>
      <c r="T78" s="137">
        <f>T79</f>
        <v>0</v>
      </c>
      <c r="AT78" s="23" t="s">
        <v>73</v>
      </c>
      <c r="AU78" s="23" t="s">
        <v>167</v>
      </c>
      <c r="BK78" s="138">
        <f>BK79</f>
        <v>0</v>
      </c>
    </row>
    <row r="79" spans="2:63" s="10" customFormat="1" ht="37.35" customHeight="1">
      <c r="B79" s="139"/>
      <c r="C79" s="140"/>
      <c r="D79" s="141" t="s">
        <v>73</v>
      </c>
      <c r="E79" s="142" t="s">
        <v>185</v>
      </c>
      <c r="F79" s="142" t="s">
        <v>186</v>
      </c>
      <c r="G79" s="140"/>
      <c r="H79" s="140"/>
      <c r="I79" s="143"/>
      <c r="J79" s="144">
        <f>BK79</f>
        <v>0</v>
      </c>
      <c r="K79" s="140"/>
      <c r="L79" s="145"/>
      <c r="M79" s="146"/>
      <c r="N79" s="347"/>
      <c r="O79" s="347"/>
      <c r="P79" s="348">
        <f>P80</f>
        <v>0</v>
      </c>
      <c r="Q79" s="347"/>
      <c r="R79" s="348">
        <f>R80</f>
        <v>0</v>
      </c>
      <c r="S79" s="347"/>
      <c r="T79" s="147">
        <f>T80</f>
        <v>0</v>
      </c>
      <c r="AR79" s="148" t="s">
        <v>82</v>
      </c>
      <c r="AT79" s="149" t="s">
        <v>73</v>
      </c>
      <c r="AU79" s="149" t="s">
        <v>74</v>
      </c>
      <c r="AY79" s="148" t="s">
        <v>187</v>
      </c>
      <c r="BK79" s="150">
        <f>BK80</f>
        <v>0</v>
      </c>
    </row>
    <row r="80" spans="2:63" s="10" customFormat="1" ht="19.899999999999999" customHeight="1">
      <c r="B80" s="139"/>
      <c r="C80" s="140"/>
      <c r="D80" s="141" t="s">
        <v>73</v>
      </c>
      <c r="E80" s="151" t="s">
        <v>222</v>
      </c>
      <c r="F80" s="151" t="s">
        <v>223</v>
      </c>
      <c r="G80" s="140"/>
      <c r="H80" s="140"/>
      <c r="I80" s="143"/>
      <c r="J80" s="152">
        <f>BK80</f>
        <v>0</v>
      </c>
      <c r="K80" s="140"/>
      <c r="L80" s="145"/>
      <c r="M80" s="146"/>
      <c r="N80" s="347"/>
      <c r="O80" s="347"/>
      <c r="P80" s="348">
        <f>SUM(P81:P84)</f>
        <v>0</v>
      </c>
      <c r="Q80" s="347"/>
      <c r="R80" s="348">
        <f>SUM(R81:R84)</f>
        <v>0</v>
      </c>
      <c r="S80" s="347"/>
      <c r="T80" s="147">
        <f>SUM(T81:T84)</f>
        <v>0</v>
      </c>
      <c r="AR80" s="148" t="s">
        <v>82</v>
      </c>
      <c r="AT80" s="149" t="s">
        <v>73</v>
      </c>
      <c r="AU80" s="149" t="s">
        <v>82</v>
      </c>
      <c r="AY80" s="148" t="s">
        <v>187</v>
      </c>
      <c r="BK80" s="150">
        <f>SUM(BK81:BK84)</f>
        <v>0</v>
      </c>
    </row>
    <row r="81" spans="2:65" s="1" customFormat="1" ht="16.5" customHeight="1">
      <c r="B81" s="32"/>
      <c r="C81" s="153" t="s">
        <v>82</v>
      </c>
      <c r="D81" s="153" t="s">
        <v>189</v>
      </c>
      <c r="E81" s="154" t="s">
        <v>517</v>
      </c>
      <c r="F81" s="155" t="s">
        <v>518</v>
      </c>
      <c r="G81" s="156" t="s">
        <v>313</v>
      </c>
      <c r="H81" s="157">
        <v>1</v>
      </c>
      <c r="I81" s="158"/>
      <c r="J81" s="159">
        <f>ROUND(I81*H81,2)</f>
        <v>0</v>
      </c>
      <c r="K81" s="155" t="s">
        <v>21</v>
      </c>
      <c r="L81" s="47"/>
      <c r="M81" s="160" t="s">
        <v>21</v>
      </c>
      <c r="N81" s="349" t="s">
        <v>45</v>
      </c>
      <c r="O81" s="308"/>
      <c r="P81" s="350">
        <f>O81*H81</f>
        <v>0</v>
      </c>
      <c r="Q81" s="350">
        <v>0</v>
      </c>
      <c r="R81" s="350">
        <f>Q81*H81</f>
        <v>0</v>
      </c>
      <c r="S81" s="350">
        <v>0</v>
      </c>
      <c r="T81" s="161">
        <f>S81*H81</f>
        <v>0</v>
      </c>
      <c r="AR81" s="23" t="s">
        <v>194</v>
      </c>
      <c r="AT81" s="23" t="s">
        <v>189</v>
      </c>
      <c r="AU81" s="23" t="s">
        <v>84</v>
      </c>
      <c r="AY81" s="23" t="s">
        <v>187</v>
      </c>
      <c r="BE81" s="162">
        <f>IF(N81="základní",J81,0)</f>
        <v>0</v>
      </c>
      <c r="BF81" s="162">
        <f>IF(N81="snížená",J81,0)</f>
        <v>0</v>
      </c>
      <c r="BG81" s="162">
        <f>IF(N81="zákl. přenesená",J81,0)</f>
        <v>0</v>
      </c>
      <c r="BH81" s="162">
        <f>IF(N81="sníž. přenesená",J81,0)</f>
        <v>0</v>
      </c>
      <c r="BI81" s="162">
        <f>IF(N81="nulová",J81,0)</f>
        <v>0</v>
      </c>
      <c r="BJ81" s="23" t="s">
        <v>82</v>
      </c>
      <c r="BK81" s="162">
        <f>ROUND(I81*H81,2)</f>
        <v>0</v>
      </c>
      <c r="BL81" s="23" t="s">
        <v>194</v>
      </c>
      <c r="BM81" s="23" t="s">
        <v>519</v>
      </c>
    </row>
    <row r="82" spans="2:65" s="11" customFormat="1">
      <c r="B82" s="163"/>
      <c r="C82" s="164"/>
      <c r="D82" s="165" t="s">
        <v>196</v>
      </c>
      <c r="E82" s="166" t="s">
        <v>21</v>
      </c>
      <c r="F82" s="167" t="s">
        <v>520</v>
      </c>
      <c r="G82" s="164"/>
      <c r="H82" s="166" t="s">
        <v>21</v>
      </c>
      <c r="I82" s="168"/>
      <c r="J82" s="164"/>
      <c r="K82" s="164"/>
      <c r="L82" s="169"/>
      <c r="M82" s="170"/>
      <c r="N82" s="351"/>
      <c r="O82" s="351"/>
      <c r="P82" s="351"/>
      <c r="Q82" s="351"/>
      <c r="R82" s="351"/>
      <c r="S82" s="351"/>
      <c r="T82" s="171"/>
      <c r="AT82" s="172" t="s">
        <v>196</v>
      </c>
      <c r="AU82" s="172" t="s">
        <v>84</v>
      </c>
      <c r="AV82" s="11" t="s">
        <v>82</v>
      </c>
      <c r="AW82" s="11" t="s">
        <v>37</v>
      </c>
      <c r="AX82" s="11" t="s">
        <v>74</v>
      </c>
      <c r="AY82" s="172" t="s">
        <v>187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521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82</v>
      </c>
      <c r="G84" s="174"/>
      <c r="H84" s="177">
        <v>1</v>
      </c>
      <c r="I84" s="178"/>
      <c r="J84" s="174"/>
      <c r="K84" s="174"/>
      <c r="L84" s="179"/>
      <c r="M84" s="192"/>
      <c r="N84" s="193"/>
      <c r="O84" s="193"/>
      <c r="P84" s="193"/>
      <c r="Q84" s="193"/>
      <c r="R84" s="193"/>
      <c r="S84" s="193"/>
      <c r="T84" s="194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6.95" customHeight="1">
      <c r="B85" s="42"/>
      <c r="C85" s="43"/>
      <c r="D85" s="43"/>
      <c r="E85" s="43"/>
      <c r="F85" s="43"/>
      <c r="G85" s="43"/>
      <c r="H85" s="43"/>
      <c r="I85" s="108"/>
      <c r="J85" s="43"/>
      <c r="K85" s="43"/>
      <c r="L85" s="47"/>
    </row>
  </sheetData>
  <sheetProtection algorithmName="SHA-512" hashValue="/aCJlVp0+K5DX4ksS+cgDovS9k64/GCiv2hQYrOAcOpFnd7ZMaft3h8GFO50+kqh/uemyv/CMU9cYkqhvoCC9w==" saltValue="/E+ez5/obHj4TeWdBDQ98oPz8ifGViCqv4kN/rdE+I2EjcCkxWgG/Rzbr7QK7PeQRgcJT9DP4CzNCar2LBnbEQ==" spinCount="100000" sheet="1" objects="1" scenarios="1" formatColumns="0" formatRows="0" autoFilter="0"/>
  <autoFilter ref="C77:K84" xr:uid="{00000000-0009-0000-0000-00000F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F00-000000000000}"/>
    <hyperlink ref="G1:H1" location="C54" display="2) Rekapitulace" xr:uid="{00000000-0004-0000-0F00-000001000000}"/>
    <hyperlink ref="J1" location="C77" display="3) Soupis prací" xr:uid="{00000000-0004-0000-0F00-000002000000}"/>
    <hyperlink ref="L1:V1" location="'Rekapitulace stavby'!C2" display="Rekapitulace stavby" xr:uid="{00000000-0004-0000-0F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BR115"/>
  <sheetViews>
    <sheetView showGridLines="0" workbookViewId="0" xr3:uid="{11A3ACCB-1F19-5AC9-A611-4158731A345D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128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522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ROUND(J80,2)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ROUND(SUM(BE80:BE114), 2)</f>
        <v>0</v>
      </c>
      <c r="G30" s="308"/>
      <c r="H30" s="308"/>
      <c r="I30" s="338">
        <v>0.21</v>
      </c>
      <c r="J30" s="337">
        <f>ROUND(ROUND((SUM(BE80:BE114)),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ROUND(SUM(BF80:BF114), 2)</f>
        <v>0</v>
      </c>
      <c r="G31" s="308"/>
      <c r="H31" s="308"/>
      <c r="I31" s="338">
        <v>0.15</v>
      </c>
      <c r="J31" s="337">
        <f>ROUND(ROUND((SUM(BF80:BF114)),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ROUND(SUM(BG80:BG114),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ROUND(SUM(BH80:BH114),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ROUND(SUM(BI80:BI114),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16 - Mobilní bahniště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J80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J81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J82</f>
        <v>0</v>
      </c>
      <c r="K58" s="125"/>
    </row>
    <row r="59" spans="2:47" s="8" customFormat="1" ht="19.899999999999999" customHeight="1">
      <c r="B59" s="120"/>
      <c r="C59" s="346"/>
      <c r="D59" s="121" t="s">
        <v>470</v>
      </c>
      <c r="E59" s="122"/>
      <c r="F59" s="122"/>
      <c r="G59" s="122"/>
      <c r="H59" s="122"/>
      <c r="I59" s="123"/>
      <c r="J59" s="124">
        <f>J92</f>
        <v>0</v>
      </c>
      <c r="K59" s="125"/>
    </row>
    <row r="60" spans="2:47" s="8" customFormat="1" ht="19.899999999999999" customHeight="1">
      <c r="B60" s="120"/>
      <c r="C60" s="346"/>
      <c r="D60" s="121" t="s">
        <v>170</v>
      </c>
      <c r="E60" s="122"/>
      <c r="F60" s="122"/>
      <c r="G60" s="122"/>
      <c r="H60" s="122"/>
      <c r="I60" s="123"/>
      <c r="J60" s="124">
        <f>J111</f>
        <v>0</v>
      </c>
      <c r="K60" s="125"/>
    </row>
    <row r="61" spans="2:47" s="1" customFormat="1" ht="21.75" customHeight="1">
      <c r="B61" s="32"/>
      <c r="C61" s="308"/>
      <c r="D61" s="308"/>
      <c r="E61" s="308"/>
      <c r="F61" s="308"/>
      <c r="G61" s="308"/>
      <c r="H61" s="308"/>
      <c r="I61" s="326"/>
      <c r="J61" s="308"/>
      <c r="K61" s="35"/>
    </row>
    <row r="62" spans="2:47" s="1" customFormat="1" ht="6.95" customHeight="1">
      <c r="B62" s="42"/>
      <c r="C62" s="43"/>
      <c r="D62" s="43"/>
      <c r="E62" s="43"/>
      <c r="F62" s="43"/>
      <c r="G62" s="43"/>
      <c r="H62" s="43"/>
      <c r="I62" s="108"/>
      <c r="J62" s="43"/>
      <c r="K62" s="44"/>
    </row>
    <row r="66" spans="2:63" s="1" customFormat="1" ht="6.95" customHeight="1">
      <c r="B66" s="45"/>
      <c r="C66" s="46"/>
      <c r="D66" s="46"/>
      <c r="E66" s="46"/>
      <c r="F66" s="46"/>
      <c r="G66" s="46"/>
      <c r="H66" s="46"/>
      <c r="I66" s="111"/>
      <c r="J66" s="46"/>
      <c r="K66" s="46"/>
      <c r="L66" s="47"/>
    </row>
    <row r="67" spans="2:63" s="1" customFormat="1" ht="36.950000000000003" customHeight="1">
      <c r="B67" s="32"/>
      <c r="C67" s="48" t="s">
        <v>171</v>
      </c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6.95" customHeight="1">
      <c r="B68" s="32"/>
      <c r="C68" s="49"/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4.45" customHeight="1">
      <c r="B69" s="32"/>
      <c r="C69" s="51" t="s">
        <v>18</v>
      </c>
      <c r="D69" s="49"/>
      <c r="E69" s="49"/>
      <c r="F69" s="49"/>
      <c r="G69" s="49"/>
      <c r="H69" s="49"/>
      <c r="I69" s="126"/>
      <c r="J69" s="49"/>
      <c r="K69" s="49"/>
      <c r="L69" s="47"/>
    </row>
    <row r="70" spans="2:63" s="1" customFormat="1" ht="16.5" customHeight="1">
      <c r="B70" s="32"/>
      <c r="C70" s="49"/>
      <c r="D70" s="49"/>
      <c r="E70" s="281" t="str">
        <f>E7</f>
        <v>Rekonstrukce zahrady mateřské školky Šponarova</v>
      </c>
      <c r="F70" s="282"/>
      <c r="G70" s="282"/>
      <c r="H70" s="282"/>
      <c r="I70" s="126"/>
      <c r="J70" s="49"/>
      <c r="K70" s="49"/>
      <c r="L70" s="47"/>
    </row>
    <row r="71" spans="2:63" s="1" customFormat="1" ht="14.45" customHeight="1">
      <c r="B71" s="32"/>
      <c r="C71" s="51" t="s">
        <v>161</v>
      </c>
      <c r="D71" s="49"/>
      <c r="E71" s="49"/>
      <c r="F71" s="49"/>
      <c r="G71" s="49"/>
      <c r="H71" s="49"/>
      <c r="I71" s="126"/>
      <c r="J71" s="49"/>
      <c r="K71" s="49"/>
      <c r="L71" s="47"/>
    </row>
    <row r="72" spans="2:63" s="1" customFormat="1" ht="17.25" customHeight="1">
      <c r="B72" s="32"/>
      <c r="C72" s="49"/>
      <c r="D72" s="49"/>
      <c r="E72" s="274" t="str">
        <f>E9</f>
        <v>16 - Mobilní bahniště</v>
      </c>
      <c r="F72" s="283"/>
      <c r="G72" s="283"/>
      <c r="H72" s="283"/>
      <c r="I72" s="126"/>
      <c r="J72" s="49"/>
      <c r="K72" s="49"/>
      <c r="L72" s="47"/>
    </row>
    <row r="73" spans="2:63" s="1" customFormat="1" ht="6.95" customHeight="1">
      <c r="B73" s="32"/>
      <c r="C73" s="49"/>
      <c r="D73" s="49"/>
      <c r="E73" s="49"/>
      <c r="F73" s="49"/>
      <c r="G73" s="49"/>
      <c r="H73" s="49"/>
      <c r="I73" s="126"/>
      <c r="J73" s="49"/>
      <c r="K73" s="49"/>
      <c r="L73" s="47"/>
    </row>
    <row r="74" spans="2:63" s="1" customFormat="1" ht="18" customHeight="1">
      <c r="B74" s="32"/>
      <c r="C74" s="51" t="s">
        <v>23</v>
      </c>
      <c r="D74" s="49"/>
      <c r="E74" s="49"/>
      <c r="F74" s="127" t="str">
        <f>F12</f>
        <v>Ul. Šponarova 1503/16</v>
      </c>
      <c r="G74" s="49"/>
      <c r="H74" s="49"/>
      <c r="I74" s="128" t="s">
        <v>25</v>
      </c>
      <c r="J74" s="59" t="str">
        <f>IF(J12="","",J12)</f>
        <v>2. 12. 2018</v>
      </c>
      <c r="K74" s="49"/>
      <c r="L74" s="47"/>
    </row>
    <row r="75" spans="2:63" s="1" customFormat="1" ht="6.95" customHeight="1">
      <c r="B75" s="32"/>
      <c r="C75" s="49"/>
      <c r="D75" s="49"/>
      <c r="E75" s="49"/>
      <c r="F75" s="49"/>
      <c r="G75" s="49"/>
      <c r="H75" s="49"/>
      <c r="I75" s="126"/>
      <c r="J75" s="49"/>
      <c r="K75" s="49"/>
      <c r="L75" s="47"/>
    </row>
    <row r="76" spans="2:63" s="1" customFormat="1">
      <c r="B76" s="32"/>
      <c r="C76" s="51" t="s">
        <v>27</v>
      </c>
      <c r="D76" s="49"/>
      <c r="E76" s="49"/>
      <c r="F76" s="127" t="str">
        <f>E15</f>
        <v>MŠ Harmonie</v>
      </c>
      <c r="G76" s="49"/>
      <c r="H76" s="49"/>
      <c r="I76" s="128" t="s">
        <v>34</v>
      </c>
      <c r="J76" s="127" t="str">
        <f>E21</f>
        <v>Ing. Dagmar Rudolfová, Ing. Miroslava Najman</v>
      </c>
      <c r="K76" s="49"/>
      <c r="L76" s="47"/>
    </row>
    <row r="77" spans="2:63" s="1" customFormat="1" ht="14.45" customHeight="1">
      <c r="B77" s="32"/>
      <c r="C77" s="51" t="s">
        <v>32</v>
      </c>
      <c r="D77" s="49"/>
      <c r="E77" s="49"/>
      <c r="F77" s="127" t="str">
        <f>IF(E18="","",E18)</f>
        <v/>
      </c>
      <c r="G77" s="49"/>
      <c r="H77" s="49"/>
      <c r="I77" s="126"/>
      <c r="J77" s="49"/>
      <c r="K77" s="49"/>
      <c r="L77" s="47"/>
    </row>
    <row r="78" spans="2:63" s="1" customFormat="1" ht="10.35" customHeight="1">
      <c r="B78" s="32"/>
      <c r="C78" s="49"/>
      <c r="D78" s="49"/>
      <c r="E78" s="49"/>
      <c r="F78" s="49"/>
      <c r="G78" s="49"/>
      <c r="H78" s="49"/>
      <c r="I78" s="126"/>
      <c r="J78" s="49"/>
      <c r="K78" s="49"/>
      <c r="L78" s="47"/>
    </row>
    <row r="79" spans="2:63" s="9" customFormat="1" ht="29.25" customHeight="1">
      <c r="B79" s="129"/>
      <c r="C79" s="130" t="s">
        <v>172</v>
      </c>
      <c r="D79" s="131" t="s">
        <v>59</v>
      </c>
      <c r="E79" s="131" t="s">
        <v>55</v>
      </c>
      <c r="F79" s="131" t="s">
        <v>173</v>
      </c>
      <c r="G79" s="131" t="s">
        <v>174</v>
      </c>
      <c r="H79" s="131" t="s">
        <v>175</v>
      </c>
      <c r="I79" s="132" t="s">
        <v>176</v>
      </c>
      <c r="J79" s="131" t="s">
        <v>165</v>
      </c>
      <c r="K79" s="133" t="s">
        <v>177</v>
      </c>
      <c r="L79" s="134"/>
      <c r="M79" s="66" t="s">
        <v>178</v>
      </c>
      <c r="N79" s="67" t="s">
        <v>44</v>
      </c>
      <c r="O79" s="67" t="s">
        <v>179</v>
      </c>
      <c r="P79" s="67" t="s">
        <v>180</v>
      </c>
      <c r="Q79" s="67" t="s">
        <v>181</v>
      </c>
      <c r="R79" s="67" t="s">
        <v>182</v>
      </c>
      <c r="S79" s="67" t="s">
        <v>183</v>
      </c>
      <c r="T79" s="68" t="s">
        <v>184</v>
      </c>
    </row>
    <row r="80" spans="2:63" s="1" customFormat="1" ht="29.25" customHeight="1">
      <c r="B80" s="32"/>
      <c r="C80" s="72" t="s">
        <v>166</v>
      </c>
      <c r="D80" s="49"/>
      <c r="E80" s="49"/>
      <c r="F80" s="49"/>
      <c r="G80" s="49"/>
      <c r="H80" s="49"/>
      <c r="I80" s="126"/>
      <c r="J80" s="135">
        <f>BK80</f>
        <v>0</v>
      </c>
      <c r="K80" s="49"/>
      <c r="L80" s="47"/>
      <c r="M80" s="69"/>
      <c r="N80" s="70"/>
      <c r="O80" s="70"/>
      <c r="P80" s="136">
        <f>P81</f>
        <v>0</v>
      </c>
      <c r="Q80" s="70"/>
      <c r="R80" s="136">
        <f>R81</f>
        <v>0.45696000000000009</v>
      </c>
      <c r="S80" s="70"/>
      <c r="T80" s="137">
        <f>T81</f>
        <v>0</v>
      </c>
      <c r="AT80" s="23" t="s">
        <v>73</v>
      </c>
      <c r="AU80" s="23" t="s">
        <v>167</v>
      </c>
      <c r="BK80" s="138">
        <f>BK81</f>
        <v>0</v>
      </c>
    </row>
    <row r="81" spans="2:65" s="10" customFormat="1" ht="37.35" customHeight="1">
      <c r="B81" s="139"/>
      <c r="C81" s="140"/>
      <c r="D81" s="141" t="s">
        <v>73</v>
      </c>
      <c r="E81" s="142" t="s">
        <v>185</v>
      </c>
      <c r="F81" s="142" t="s">
        <v>186</v>
      </c>
      <c r="G81" s="140"/>
      <c r="H81" s="140"/>
      <c r="I81" s="143"/>
      <c r="J81" s="144">
        <f>BK81</f>
        <v>0</v>
      </c>
      <c r="K81" s="140"/>
      <c r="L81" s="145"/>
      <c r="M81" s="146"/>
      <c r="N81" s="347"/>
      <c r="O81" s="347"/>
      <c r="P81" s="348">
        <f>P82+P92+P111</f>
        <v>0</v>
      </c>
      <c r="Q81" s="347"/>
      <c r="R81" s="348">
        <f>R82+R92+R111</f>
        <v>0.45696000000000009</v>
      </c>
      <c r="S81" s="347"/>
      <c r="T81" s="147">
        <f>T82+T92+T111</f>
        <v>0</v>
      </c>
      <c r="AR81" s="148" t="s">
        <v>82</v>
      </c>
      <c r="AT81" s="149" t="s">
        <v>73</v>
      </c>
      <c r="AU81" s="149" t="s">
        <v>74</v>
      </c>
      <c r="AY81" s="148" t="s">
        <v>187</v>
      </c>
      <c r="BK81" s="150">
        <f>BK82+BK92+BK111</f>
        <v>0</v>
      </c>
    </row>
    <row r="82" spans="2:65" s="10" customFormat="1" ht="19.899999999999999" customHeight="1">
      <c r="B82" s="139"/>
      <c r="C82" s="140"/>
      <c r="D82" s="141" t="s">
        <v>73</v>
      </c>
      <c r="E82" s="151" t="s">
        <v>82</v>
      </c>
      <c r="F82" s="151" t="s">
        <v>188</v>
      </c>
      <c r="G82" s="140"/>
      <c r="H82" s="140"/>
      <c r="I82" s="143"/>
      <c r="J82" s="152">
        <f>BK82</f>
        <v>0</v>
      </c>
      <c r="K82" s="140"/>
      <c r="L82" s="145"/>
      <c r="M82" s="146"/>
      <c r="N82" s="347"/>
      <c r="O82" s="347"/>
      <c r="P82" s="348">
        <f>SUM(P83:P91)</f>
        <v>0</v>
      </c>
      <c r="Q82" s="347"/>
      <c r="R82" s="348">
        <f>SUM(R83:R91)</f>
        <v>0</v>
      </c>
      <c r="S82" s="347"/>
      <c r="T82" s="147">
        <f>SUM(T83:T91)</f>
        <v>0</v>
      </c>
      <c r="AR82" s="148" t="s">
        <v>82</v>
      </c>
      <c r="AT82" s="149" t="s">
        <v>73</v>
      </c>
      <c r="AU82" s="149" t="s">
        <v>82</v>
      </c>
      <c r="AY82" s="148" t="s">
        <v>187</v>
      </c>
      <c r="BK82" s="150">
        <f>SUM(BK83:BK91)</f>
        <v>0</v>
      </c>
    </row>
    <row r="83" spans="2:65" s="1" customFormat="1" ht="25.5" customHeight="1">
      <c r="B83" s="32"/>
      <c r="C83" s="153" t="s">
        <v>82</v>
      </c>
      <c r="D83" s="153" t="s">
        <v>189</v>
      </c>
      <c r="E83" s="154" t="s">
        <v>421</v>
      </c>
      <c r="F83" s="155" t="s">
        <v>422</v>
      </c>
      <c r="G83" s="156" t="s">
        <v>236</v>
      </c>
      <c r="H83" s="157">
        <v>4.2919999999999998</v>
      </c>
      <c r="I83" s="158"/>
      <c r="J83" s="159">
        <f>ROUND(I83*H83,2)</f>
        <v>0</v>
      </c>
      <c r="K83" s="155" t="s">
        <v>193</v>
      </c>
      <c r="L83" s="47"/>
      <c r="M83" s="160" t="s">
        <v>21</v>
      </c>
      <c r="N83" s="349" t="s">
        <v>45</v>
      </c>
      <c r="O83" s="308"/>
      <c r="P83" s="350">
        <f>O83*H83</f>
        <v>0</v>
      </c>
      <c r="Q83" s="350">
        <v>0</v>
      </c>
      <c r="R83" s="350">
        <f>Q83*H83</f>
        <v>0</v>
      </c>
      <c r="S83" s="350">
        <v>0</v>
      </c>
      <c r="T83" s="161">
        <f>S83*H83</f>
        <v>0</v>
      </c>
      <c r="AR83" s="23" t="s">
        <v>194</v>
      </c>
      <c r="AT83" s="23" t="s">
        <v>189</v>
      </c>
      <c r="AU83" s="23" t="s">
        <v>84</v>
      </c>
      <c r="AY83" s="23" t="s">
        <v>187</v>
      </c>
      <c r="BE83" s="162">
        <f>IF(N83="základní",J83,0)</f>
        <v>0</v>
      </c>
      <c r="BF83" s="162">
        <f>IF(N83="snížená",J83,0)</f>
        <v>0</v>
      </c>
      <c r="BG83" s="162">
        <f>IF(N83="zákl. přenesená",J83,0)</f>
        <v>0</v>
      </c>
      <c r="BH83" s="162">
        <f>IF(N83="sníž. přenesená",J83,0)</f>
        <v>0</v>
      </c>
      <c r="BI83" s="162">
        <f>IF(N83="nulová",J83,0)</f>
        <v>0</v>
      </c>
      <c r="BJ83" s="23" t="s">
        <v>82</v>
      </c>
      <c r="BK83" s="162">
        <f>ROUND(I83*H83,2)</f>
        <v>0</v>
      </c>
      <c r="BL83" s="23" t="s">
        <v>194</v>
      </c>
      <c r="BM83" s="23" t="s">
        <v>523</v>
      </c>
    </row>
    <row r="84" spans="2:65" s="11" customFormat="1">
      <c r="B84" s="163"/>
      <c r="C84" s="164"/>
      <c r="D84" s="165" t="s">
        <v>196</v>
      </c>
      <c r="E84" s="166" t="s">
        <v>21</v>
      </c>
      <c r="F84" s="167" t="s">
        <v>524</v>
      </c>
      <c r="G84" s="164"/>
      <c r="H84" s="166" t="s">
        <v>21</v>
      </c>
      <c r="I84" s="168"/>
      <c r="J84" s="164"/>
      <c r="K84" s="164"/>
      <c r="L84" s="169"/>
      <c r="M84" s="170"/>
      <c r="N84" s="351"/>
      <c r="O84" s="351"/>
      <c r="P84" s="351"/>
      <c r="Q84" s="351"/>
      <c r="R84" s="351"/>
      <c r="S84" s="351"/>
      <c r="T84" s="171"/>
      <c r="AT84" s="172" t="s">
        <v>196</v>
      </c>
      <c r="AU84" s="172" t="s">
        <v>84</v>
      </c>
      <c r="AV84" s="11" t="s">
        <v>82</v>
      </c>
      <c r="AW84" s="11" t="s">
        <v>37</v>
      </c>
      <c r="AX84" s="11" t="s">
        <v>74</v>
      </c>
      <c r="AY84" s="172" t="s">
        <v>187</v>
      </c>
    </row>
    <row r="85" spans="2:65" s="12" customFormat="1">
      <c r="B85" s="173"/>
      <c r="C85" s="174"/>
      <c r="D85" s="165" t="s">
        <v>196</v>
      </c>
      <c r="E85" s="175" t="s">
        <v>21</v>
      </c>
      <c r="F85" s="176" t="s">
        <v>473</v>
      </c>
      <c r="G85" s="174"/>
      <c r="H85" s="177">
        <v>4.2919999999999998</v>
      </c>
      <c r="I85" s="178"/>
      <c r="J85" s="174"/>
      <c r="K85" s="174"/>
      <c r="L85" s="179"/>
      <c r="M85" s="180"/>
      <c r="N85" s="352"/>
      <c r="O85" s="352"/>
      <c r="P85" s="352"/>
      <c r="Q85" s="352"/>
      <c r="R85" s="352"/>
      <c r="S85" s="352"/>
      <c r="T85" s="181"/>
      <c r="AT85" s="182" t="s">
        <v>196</v>
      </c>
      <c r="AU85" s="182" t="s">
        <v>84</v>
      </c>
      <c r="AV85" s="12" t="s">
        <v>84</v>
      </c>
      <c r="AW85" s="12" t="s">
        <v>37</v>
      </c>
      <c r="AX85" s="12" t="s">
        <v>82</v>
      </c>
      <c r="AY85" s="182" t="s">
        <v>187</v>
      </c>
    </row>
    <row r="86" spans="2:65" s="1" customFormat="1" ht="38.25" customHeight="1">
      <c r="B86" s="32"/>
      <c r="C86" s="153" t="s">
        <v>84</v>
      </c>
      <c r="D86" s="153" t="s">
        <v>189</v>
      </c>
      <c r="E86" s="154" t="s">
        <v>424</v>
      </c>
      <c r="F86" s="155" t="s">
        <v>425</v>
      </c>
      <c r="G86" s="156" t="s">
        <v>236</v>
      </c>
      <c r="H86" s="157">
        <v>4.2919999999999998</v>
      </c>
      <c r="I86" s="158"/>
      <c r="J86" s="159">
        <f>ROUND(I86*H86,2)</f>
        <v>0</v>
      </c>
      <c r="K86" s="155" t="s">
        <v>193</v>
      </c>
      <c r="L86" s="47"/>
      <c r="M86" s="160" t="s">
        <v>21</v>
      </c>
      <c r="N86" s="349" t="s">
        <v>45</v>
      </c>
      <c r="O86" s="308"/>
      <c r="P86" s="350">
        <f>O86*H86</f>
        <v>0</v>
      </c>
      <c r="Q86" s="350">
        <v>0</v>
      </c>
      <c r="R86" s="350">
        <f>Q86*H86</f>
        <v>0</v>
      </c>
      <c r="S86" s="350">
        <v>0</v>
      </c>
      <c r="T86" s="161">
        <f>S86*H86</f>
        <v>0</v>
      </c>
      <c r="AR86" s="23" t="s">
        <v>194</v>
      </c>
      <c r="AT86" s="23" t="s">
        <v>189</v>
      </c>
      <c r="AU86" s="23" t="s">
        <v>84</v>
      </c>
      <c r="AY86" s="23" t="s">
        <v>187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23" t="s">
        <v>82</v>
      </c>
      <c r="BK86" s="162">
        <f>ROUND(I86*H86,2)</f>
        <v>0</v>
      </c>
      <c r="BL86" s="23" t="s">
        <v>194</v>
      </c>
      <c r="BM86" s="23" t="s">
        <v>525</v>
      </c>
    </row>
    <row r="87" spans="2:65" s="11" customFormat="1">
      <c r="B87" s="163"/>
      <c r="C87" s="164"/>
      <c r="D87" s="165" t="s">
        <v>196</v>
      </c>
      <c r="E87" s="166" t="s">
        <v>21</v>
      </c>
      <c r="F87" s="167" t="s">
        <v>475</v>
      </c>
      <c r="G87" s="164"/>
      <c r="H87" s="166" t="s">
        <v>21</v>
      </c>
      <c r="I87" s="168"/>
      <c r="J87" s="164"/>
      <c r="K87" s="164"/>
      <c r="L87" s="169"/>
      <c r="M87" s="170"/>
      <c r="N87" s="351"/>
      <c r="O87" s="351"/>
      <c r="P87" s="351"/>
      <c r="Q87" s="351"/>
      <c r="R87" s="351"/>
      <c r="S87" s="351"/>
      <c r="T87" s="171"/>
      <c r="AT87" s="172" t="s">
        <v>196</v>
      </c>
      <c r="AU87" s="172" t="s">
        <v>84</v>
      </c>
      <c r="AV87" s="11" t="s">
        <v>82</v>
      </c>
      <c r="AW87" s="11" t="s">
        <v>37</v>
      </c>
      <c r="AX87" s="11" t="s">
        <v>74</v>
      </c>
      <c r="AY87" s="172" t="s">
        <v>187</v>
      </c>
    </row>
    <row r="88" spans="2:65" s="12" customFormat="1">
      <c r="B88" s="173"/>
      <c r="C88" s="174"/>
      <c r="D88" s="165" t="s">
        <v>196</v>
      </c>
      <c r="E88" s="175" t="s">
        <v>21</v>
      </c>
      <c r="F88" s="176" t="s">
        <v>476</v>
      </c>
      <c r="G88" s="174"/>
      <c r="H88" s="177">
        <v>4.2919999999999998</v>
      </c>
      <c r="I88" s="178"/>
      <c r="J88" s="174"/>
      <c r="K88" s="174"/>
      <c r="L88" s="179"/>
      <c r="M88" s="180"/>
      <c r="N88" s="352"/>
      <c r="O88" s="352"/>
      <c r="P88" s="352"/>
      <c r="Q88" s="352"/>
      <c r="R88" s="352"/>
      <c r="S88" s="352"/>
      <c r="T88" s="181"/>
      <c r="AT88" s="182" t="s">
        <v>196</v>
      </c>
      <c r="AU88" s="182" t="s">
        <v>84</v>
      </c>
      <c r="AV88" s="12" t="s">
        <v>84</v>
      </c>
      <c r="AW88" s="12" t="s">
        <v>37</v>
      </c>
      <c r="AX88" s="12" t="s">
        <v>82</v>
      </c>
      <c r="AY88" s="182" t="s">
        <v>187</v>
      </c>
    </row>
    <row r="89" spans="2:65" s="1" customFormat="1" ht="38.25" customHeight="1">
      <c r="B89" s="32"/>
      <c r="C89" s="153" t="s">
        <v>201</v>
      </c>
      <c r="D89" s="153" t="s">
        <v>189</v>
      </c>
      <c r="E89" s="154" t="s">
        <v>205</v>
      </c>
      <c r="F89" s="155" t="s">
        <v>206</v>
      </c>
      <c r="G89" s="156" t="s">
        <v>192</v>
      </c>
      <c r="H89" s="157">
        <v>10.73</v>
      </c>
      <c r="I89" s="158"/>
      <c r="J89" s="159">
        <f>ROUND(I89*H89,2)</f>
        <v>0</v>
      </c>
      <c r="K89" s="155" t="s">
        <v>193</v>
      </c>
      <c r="L89" s="47"/>
      <c r="M89" s="160" t="s">
        <v>21</v>
      </c>
      <c r="N89" s="349" t="s">
        <v>45</v>
      </c>
      <c r="O89" s="308"/>
      <c r="P89" s="350">
        <f>O89*H89</f>
        <v>0</v>
      </c>
      <c r="Q89" s="350">
        <v>0</v>
      </c>
      <c r="R89" s="350">
        <f>Q89*H89</f>
        <v>0</v>
      </c>
      <c r="S89" s="350">
        <v>0</v>
      </c>
      <c r="T89" s="161">
        <f>S89*H89</f>
        <v>0</v>
      </c>
      <c r="AR89" s="23" t="s">
        <v>194</v>
      </c>
      <c r="AT89" s="23" t="s">
        <v>189</v>
      </c>
      <c r="AU89" s="23" t="s">
        <v>84</v>
      </c>
      <c r="AY89" s="23" t="s">
        <v>187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23" t="s">
        <v>82</v>
      </c>
      <c r="BK89" s="162">
        <f>ROUND(I89*H89,2)</f>
        <v>0</v>
      </c>
      <c r="BL89" s="23" t="s">
        <v>194</v>
      </c>
      <c r="BM89" s="23" t="s">
        <v>526</v>
      </c>
    </row>
    <row r="90" spans="2:65" s="11" customFormat="1">
      <c r="B90" s="163"/>
      <c r="C90" s="164"/>
      <c r="D90" s="165" t="s">
        <v>196</v>
      </c>
      <c r="E90" s="166" t="s">
        <v>21</v>
      </c>
      <c r="F90" s="167" t="s">
        <v>527</v>
      </c>
      <c r="G90" s="164"/>
      <c r="H90" s="166" t="s">
        <v>21</v>
      </c>
      <c r="I90" s="168"/>
      <c r="J90" s="164"/>
      <c r="K90" s="164"/>
      <c r="L90" s="169"/>
      <c r="M90" s="170"/>
      <c r="N90" s="351"/>
      <c r="O90" s="351"/>
      <c r="P90" s="351"/>
      <c r="Q90" s="351"/>
      <c r="R90" s="351"/>
      <c r="S90" s="351"/>
      <c r="T90" s="171"/>
      <c r="AT90" s="172" t="s">
        <v>196</v>
      </c>
      <c r="AU90" s="172" t="s">
        <v>84</v>
      </c>
      <c r="AV90" s="11" t="s">
        <v>82</v>
      </c>
      <c r="AW90" s="11" t="s">
        <v>37</v>
      </c>
      <c r="AX90" s="11" t="s">
        <v>74</v>
      </c>
      <c r="AY90" s="172" t="s">
        <v>187</v>
      </c>
    </row>
    <row r="91" spans="2:65" s="12" customFormat="1">
      <c r="B91" s="173"/>
      <c r="C91" s="174"/>
      <c r="D91" s="165" t="s">
        <v>196</v>
      </c>
      <c r="E91" s="175" t="s">
        <v>21</v>
      </c>
      <c r="F91" s="176" t="s">
        <v>479</v>
      </c>
      <c r="G91" s="174"/>
      <c r="H91" s="177">
        <v>10.73</v>
      </c>
      <c r="I91" s="178"/>
      <c r="J91" s="174"/>
      <c r="K91" s="174"/>
      <c r="L91" s="179"/>
      <c r="M91" s="180"/>
      <c r="N91" s="352"/>
      <c r="O91" s="352"/>
      <c r="P91" s="352"/>
      <c r="Q91" s="352"/>
      <c r="R91" s="352"/>
      <c r="S91" s="352"/>
      <c r="T91" s="181"/>
      <c r="AT91" s="182" t="s">
        <v>196</v>
      </c>
      <c r="AU91" s="182" t="s">
        <v>84</v>
      </c>
      <c r="AV91" s="12" t="s">
        <v>84</v>
      </c>
      <c r="AW91" s="12" t="s">
        <v>37</v>
      </c>
      <c r="AX91" s="12" t="s">
        <v>82</v>
      </c>
      <c r="AY91" s="182" t="s">
        <v>187</v>
      </c>
    </row>
    <row r="92" spans="2:65" s="10" customFormat="1" ht="29.85" customHeight="1">
      <c r="B92" s="139"/>
      <c r="C92" s="140"/>
      <c r="D92" s="141" t="s">
        <v>73</v>
      </c>
      <c r="E92" s="151" t="s">
        <v>214</v>
      </c>
      <c r="F92" s="151" t="s">
        <v>480</v>
      </c>
      <c r="G92" s="140"/>
      <c r="H92" s="140"/>
      <c r="I92" s="143"/>
      <c r="J92" s="152">
        <f>BK92</f>
        <v>0</v>
      </c>
      <c r="K92" s="140"/>
      <c r="L92" s="145"/>
      <c r="M92" s="146"/>
      <c r="N92" s="347"/>
      <c r="O92" s="347"/>
      <c r="P92" s="348">
        <f>SUM(P93:P110)</f>
        <v>0</v>
      </c>
      <c r="Q92" s="347"/>
      <c r="R92" s="348">
        <f>SUM(R93:R110)</f>
        <v>0.45696000000000009</v>
      </c>
      <c r="S92" s="347"/>
      <c r="T92" s="147">
        <f>SUM(T93:T110)</f>
        <v>0</v>
      </c>
      <c r="AR92" s="148" t="s">
        <v>82</v>
      </c>
      <c r="AT92" s="149" t="s">
        <v>73</v>
      </c>
      <c r="AU92" s="149" t="s">
        <v>82</v>
      </c>
      <c r="AY92" s="148" t="s">
        <v>187</v>
      </c>
      <c r="BK92" s="150">
        <f>SUM(BK93:BK110)</f>
        <v>0</v>
      </c>
    </row>
    <row r="93" spans="2:65" s="1" customFormat="1" ht="16.5" customHeight="1">
      <c r="B93" s="32"/>
      <c r="C93" s="153" t="s">
        <v>194</v>
      </c>
      <c r="D93" s="153" t="s">
        <v>189</v>
      </c>
      <c r="E93" s="154" t="s">
        <v>481</v>
      </c>
      <c r="F93" s="155" t="s">
        <v>482</v>
      </c>
      <c r="G93" s="156" t="s">
        <v>192</v>
      </c>
      <c r="H93" s="157">
        <v>10.88</v>
      </c>
      <c r="I93" s="158"/>
      <c r="J93" s="159">
        <f>ROUND(I93*H93,2)</f>
        <v>0</v>
      </c>
      <c r="K93" s="155" t="s">
        <v>228</v>
      </c>
      <c r="L93" s="47"/>
      <c r="M93" s="160" t="s">
        <v>21</v>
      </c>
      <c r="N93" s="349" t="s">
        <v>45</v>
      </c>
      <c r="O93" s="308"/>
      <c r="P93" s="350">
        <f>O93*H93</f>
        <v>0</v>
      </c>
      <c r="Q93" s="350">
        <v>0</v>
      </c>
      <c r="R93" s="350">
        <f>Q93*H93</f>
        <v>0</v>
      </c>
      <c r="S93" s="350">
        <v>0</v>
      </c>
      <c r="T93" s="161">
        <f>S93*H93</f>
        <v>0</v>
      </c>
      <c r="AR93" s="23" t="s">
        <v>194</v>
      </c>
      <c r="AT93" s="23" t="s">
        <v>189</v>
      </c>
      <c r="AU93" s="23" t="s">
        <v>84</v>
      </c>
      <c r="AY93" s="23" t="s">
        <v>187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23" t="s">
        <v>82</v>
      </c>
      <c r="BK93" s="162">
        <f>ROUND(I93*H93,2)</f>
        <v>0</v>
      </c>
      <c r="BL93" s="23" t="s">
        <v>194</v>
      </c>
      <c r="BM93" s="23" t="s">
        <v>528</v>
      </c>
    </row>
    <row r="94" spans="2:65" s="11" customFormat="1">
      <c r="B94" s="163"/>
      <c r="C94" s="164"/>
      <c r="D94" s="165" t="s">
        <v>196</v>
      </c>
      <c r="E94" s="166" t="s">
        <v>21</v>
      </c>
      <c r="F94" s="167" t="s">
        <v>529</v>
      </c>
      <c r="G94" s="164"/>
      <c r="H94" s="166" t="s">
        <v>21</v>
      </c>
      <c r="I94" s="168"/>
      <c r="J94" s="164"/>
      <c r="K94" s="164"/>
      <c r="L94" s="169"/>
      <c r="M94" s="170"/>
      <c r="N94" s="351"/>
      <c r="O94" s="351"/>
      <c r="P94" s="351"/>
      <c r="Q94" s="351"/>
      <c r="R94" s="351"/>
      <c r="S94" s="351"/>
      <c r="T94" s="171"/>
      <c r="AT94" s="172" t="s">
        <v>196</v>
      </c>
      <c r="AU94" s="172" t="s">
        <v>84</v>
      </c>
      <c r="AV94" s="11" t="s">
        <v>82</v>
      </c>
      <c r="AW94" s="11" t="s">
        <v>37</v>
      </c>
      <c r="AX94" s="11" t="s">
        <v>74</v>
      </c>
      <c r="AY94" s="172" t="s">
        <v>187</v>
      </c>
    </row>
    <row r="95" spans="2:65" s="12" customFormat="1">
      <c r="B95" s="173"/>
      <c r="C95" s="174"/>
      <c r="D95" s="165" t="s">
        <v>196</v>
      </c>
      <c r="E95" s="175" t="s">
        <v>21</v>
      </c>
      <c r="F95" s="176" t="s">
        <v>485</v>
      </c>
      <c r="G95" s="174"/>
      <c r="H95" s="177">
        <v>6.08</v>
      </c>
      <c r="I95" s="178"/>
      <c r="J95" s="174"/>
      <c r="K95" s="174"/>
      <c r="L95" s="179"/>
      <c r="M95" s="180"/>
      <c r="N95" s="352"/>
      <c r="O95" s="352"/>
      <c r="P95" s="352"/>
      <c r="Q95" s="352"/>
      <c r="R95" s="352"/>
      <c r="S95" s="352"/>
      <c r="T95" s="181"/>
      <c r="AT95" s="182" t="s">
        <v>196</v>
      </c>
      <c r="AU95" s="182" t="s">
        <v>84</v>
      </c>
      <c r="AV95" s="12" t="s">
        <v>84</v>
      </c>
      <c r="AW95" s="12" t="s">
        <v>37</v>
      </c>
      <c r="AX95" s="12" t="s">
        <v>74</v>
      </c>
      <c r="AY95" s="182" t="s">
        <v>187</v>
      </c>
    </row>
    <row r="96" spans="2:65" s="12" customFormat="1">
      <c r="B96" s="173"/>
      <c r="C96" s="174"/>
      <c r="D96" s="165" t="s">
        <v>196</v>
      </c>
      <c r="E96" s="175" t="s">
        <v>21</v>
      </c>
      <c r="F96" s="176" t="s">
        <v>486</v>
      </c>
      <c r="G96" s="174"/>
      <c r="H96" s="177">
        <v>4.8</v>
      </c>
      <c r="I96" s="178"/>
      <c r="J96" s="174"/>
      <c r="K96" s="174"/>
      <c r="L96" s="179"/>
      <c r="M96" s="180"/>
      <c r="N96" s="352"/>
      <c r="O96" s="352"/>
      <c r="P96" s="352"/>
      <c r="Q96" s="352"/>
      <c r="R96" s="352"/>
      <c r="S96" s="352"/>
      <c r="T96" s="181"/>
      <c r="AT96" s="182" t="s">
        <v>196</v>
      </c>
      <c r="AU96" s="182" t="s">
        <v>84</v>
      </c>
      <c r="AV96" s="12" t="s">
        <v>84</v>
      </c>
      <c r="AW96" s="12" t="s">
        <v>37</v>
      </c>
      <c r="AX96" s="12" t="s">
        <v>74</v>
      </c>
      <c r="AY96" s="182" t="s">
        <v>187</v>
      </c>
    </row>
    <row r="97" spans="2:65" s="13" customFormat="1">
      <c r="B97" s="195"/>
      <c r="C97" s="196"/>
      <c r="D97" s="165" t="s">
        <v>196</v>
      </c>
      <c r="E97" s="197" t="s">
        <v>21</v>
      </c>
      <c r="F97" s="198" t="s">
        <v>487</v>
      </c>
      <c r="G97" s="196"/>
      <c r="H97" s="199">
        <v>10.88</v>
      </c>
      <c r="I97" s="200"/>
      <c r="J97" s="196"/>
      <c r="K97" s="196"/>
      <c r="L97" s="201"/>
      <c r="M97" s="202"/>
      <c r="N97" s="354"/>
      <c r="O97" s="354"/>
      <c r="P97" s="354"/>
      <c r="Q97" s="354"/>
      <c r="R97" s="354"/>
      <c r="S97" s="354"/>
      <c r="T97" s="203"/>
      <c r="AT97" s="204" t="s">
        <v>196</v>
      </c>
      <c r="AU97" s="204" t="s">
        <v>84</v>
      </c>
      <c r="AV97" s="13" t="s">
        <v>194</v>
      </c>
      <c r="AW97" s="13" t="s">
        <v>37</v>
      </c>
      <c r="AX97" s="13" t="s">
        <v>82</v>
      </c>
      <c r="AY97" s="204" t="s">
        <v>187</v>
      </c>
    </row>
    <row r="98" spans="2:65" s="1" customFormat="1" ht="16.5" customHeight="1">
      <c r="B98" s="32"/>
      <c r="C98" s="153" t="s">
        <v>209</v>
      </c>
      <c r="D98" s="153" t="s">
        <v>189</v>
      </c>
      <c r="E98" s="154" t="s">
        <v>488</v>
      </c>
      <c r="F98" s="155" t="s">
        <v>489</v>
      </c>
      <c r="G98" s="156" t="s">
        <v>192</v>
      </c>
      <c r="H98" s="157">
        <v>10.88</v>
      </c>
      <c r="I98" s="158"/>
      <c r="J98" s="159">
        <f>ROUND(I98*H98,2)</f>
        <v>0</v>
      </c>
      <c r="K98" s="155" t="s">
        <v>193</v>
      </c>
      <c r="L98" s="47"/>
      <c r="M98" s="160" t="s">
        <v>21</v>
      </c>
      <c r="N98" s="349" t="s">
        <v>45</v>
      </c>
      <c r="O98" s="308"/>
      <c r="P98" s="350">
        <f>O98*H98</f>
        <v>0</v>
      </c>
      <c r="Q98" s="350">
        <v>4.2000000000000003E-2</v>
      </c>
      <c r="R98" s="350">
        <f>Q98*H98</f>
        <v>0.45696000000000009</v>
      </c>
      <c r="S98" s="350">
        <v>0</v>
      </c>
      <c r="T98" s="161">
        <f>S98*H98</f>
        <v>0</v>
      </c>
      <c r="AR98" s="23" t="s">
        <v>194</v>
      </c>
      <c r="AT98" s="23" t="s">
        <v>189</v>
      </c>
      <c r="AU98" s="23" t="s">
        <v>84</v>
      </c>
      <c r="AY98" s="23" t="s">
        <v>187</v>
      </c>
      <c r="BE98" s="162">
        <f>IF(N98="základní",J98,0)</f>
        <v>0</v>
      </c>
      <c r="BF98" s="162">
        <f>IF(N98="snížená",J98,0)</f>
        <v>0</v>
      </c>
      <c r="BG98" s="162">
        <f>IF(N98="zákl. přenesená",J98,0)</f>
        <v>0</v>
      </c>
      <c r="BH98" s="162">
        <f>IF(N98="sníž. přenesená",J98,0)</f>
        <v>0</v>
      </c>
      <c r="BI98" s="162">
        <f>IF(N98="nulová",J98,0)</f>
        <v>0</v>
      </c>
      <c r="BJ98" s="23" t="s">
        <v>82</v>
      </c>
      <c r="BK98" s="162">
        <f>ROUND(I98*H98,2)</f>
        <v>0</v>
      </c>
      <c r="BL98" s="23" t="s">
        <v>194</v>
      </c>
      <c r="BM98" s="23" t="s">
        <v>530</v>
      </c>
    </row>
    <row r="99" spans="2:65" s="11" customFormat="1">
      <c r="B99" s="163"/>
      <c r="C99" s="164"/>
      <c r="D99" s="165" t="s">
        <v>196</v>
      </c>
      <c r="E99" s="166" t="s">
        <v>21</v>
      </c>
      <c r="F99" s="167" t="s">
        <v>531</v>
      </c>
      <c r="G99" s="164"/>
      <c r="H99" s="166" t="s">
        <v>21</v>
      </c>
      <c r="I99" s="168"/>
      <c r="J99" s="164"/>
      <c r="K99" s="164"/>
      <c r="L99" s="169"/>
      <c r="M99" s="170"/>
      <c r="N99" s="351"/>
      <c r="O99" s="351"/>
      <c r="P99" s="351"/>
      <c r="Q99" s="351"/>
      <c r="R99" s="351"/>
      <c r="S99" s="351"/>
      <c r="T99" s="171"/>
      <c r="AT99" s="172" t="s">
        <v>196</v>
      </c>
      <c r="AU99" s="172" t="s">
        <v>84</v>
      </c>
      <c r="AV99" s="11" t="s">
        <v>82</v>
      </c>
      <c r="AW99" s="11" t="s">
        <v>37</v>
      </c>
      <c r="AX99" s="11" t="s">
        <v>74</v>
      </c>
      <c r="AY99" s="172" t="s">
        <v>187</v>
      </c>
    </row>
    <row r="100" spans="2:65" s="12" customFormat="1">
      <c r="B100" s="173"/>
      <c r="C100" s="174"/>
      <c r="D100" s="165" t="s">
        <v>196</v>
      </c>
      <c r="E100" s="175" t="s">
        <v>21</v>
      </c>
      <c r="F100" s="176" t="s">
        <v>485</v>
      </c>
      <c r="G100" s="174"/>
      <c r="H100" s="177">
        <v>6.08</v>
      </c>
      <c r="I100" s="178"/>
      <c r="J100" s="174"/>
      <c r="K100" s="174"/>
      <c r="L100" s="179"/>
      <c r="M100" s="180"/>
      <c r="N100" s="352"/>
      <c r="O100" s="352"/>
      <c r="P100" s="352"/>
      <c r="Q100" s="352"/>
      <c r="R100" s="352"/>
      <c r="S100" s="352"/>
      <c r="T100" s="181"/>
      <c r="AT100" s="182" t="s">
        <v>196</v>
      </c>
      <c r="AU100" s="182" t="s">
        <v>84</v>
      </c>
      <c r="AV100" s="12" t="s">
        <v>84</v>
      </c>
      <c r="AW100" s="12" t="s">
        <v>37</v>
      </c>
      <c r="AX100" s="12" t="s">
        <v>74</v>
      </c>
      <c r="AY100" s="182" t="s">
        <v>187</v>
      </c>
    </row>
    <row r="101" spans="2:65" s="12" customFormat="1">
      <c r="B101" s="173"/>
      <c r="C101" s="174"/>
      <c r="D101" s="165" t="s">
        <v>196</v>
      </c>
      <c r="E101" s="175" t="s">
        <v>21</v>
      </c>
      <c r="F101" s="176" t="s">
        <v>486</v>
      </c>
      <c r="G101" s="174"/>
      <c r="H101" s="177">
        <v>4.8</v>
      </c>
      <c r="I101" s="178"/>
      <c r="J101" s="174"/>
      <c r="K101" s="174"/>
      <c r="L101" s="179"/>
      <c r="M101" s="180"/>
      <c r="N101" s="352"/>
      <c r="O101" s="352"/>
      <c r="P101" s="352"/>
      <c r="Q101" s="352"/>
      <c r="R101" s="352"/>
      <c r="S101" s="352"/>
      <c r="T101" s="181"/>
      <c r="AT101" s="182" t="s">
        <v>196</v>
      </c>
      <c r="AU101" s="182" t="s">
        <v>84</v>
      </c>
      <c r="AV101" s="12" t="s">
        <v>84</v>
      </c>
      <c r="AW101" s="12" t="s">
        <v>37</v>
      </c>
      <c r="AX101" s="12" t="s">
        <v>74</v>
      </c>
      <c r="AY101" s="182" t="s">
        <v>187</v>
      </c>
    </row>
    <row r="102" spans="2:65" s="13" customFormat="1">
      <c r="B102" s="195"/>
      <c r="C102" s="196"/>
      <c r="D102" s="165" t="s">
        <v>196</v>
      </c>
      <c r="E102" s="197" t="s">
        <v>21</v>
      </c>
      <c r="F102" s="198" t="s">
        <v>487</v>
      </c>
      <c r="G102" s="196"/>
      <c r="H102" s="199">
        <v>10.88</v>
      </c>
      <c r="I102" s="200"/>
      <c r="J102" s="196"/>
      <c r="K102" s="196"/>
      <c r="L102" s="201"/>
      <c r="M102" s="202"/>
      <c r="N102" s="354"/>
      <c r="O102" s="354"/>
      <c r="P102" s="354"/>
      <c r="Q102" s="354"/>
      <c r="R102" s="354"/>
      <c r="S102" s="354"/>
      <c r="T102" s="203"/>
      <c r="AT102" s="204" t="s">
        <v>196</v>
      </c>
      <c r="AU102" s="204" t="s">
        <v>84</v>
      </c>
      <c r="AV102" s="13" t="s">
        <v>194</v>
      </c>
      <c r="AW102" s="13" t="s">
        <v>37</v>
      </c>
      <c r="AX102" s="13" t="s">
        <v>82</v>
      </c>
      <c r="AY102" s="204" t="s">
        <v>187</v>
      </c>
    </row>
    <row r="103" spans="2:65" s="1" customFormat="1" ht="16.5" customHeight="1">
      <c r="B103" s="32"/>
      <c r="C103" s="153" t="s">
        <v>214</v>
      </c>
      <c r="D103" s="153" t="s">
        <v>189</v>
      </c>
      <c r="E103" s="154" t="s">
        <v>491</v>
      </c>
      <c r="F103" s="155" t="s">
        <v>532</v>
      </c>
      <c r="G103" s="156" t="s">
        <v>313</v>
      </c>
      <c r="H103" s="157">
        <v>1</v>
      </c>
      <c r="I103" s="158"/>
      <c r="J103" s="159">
        <f>ROUND(I103*H103,2)</f>
        <v>0</v>
      </c>
      <c r="K103" s="155" t="s">
        <v>228</v>
      </c>
      <c r="L103" s="47"/>
      <c r="M103" s="160" t="s">
        <v>21</v>
      </c>
      <c r="N103" s="349" t="s">
        <v>45</v>
      </c>
      <c r="O103" s="308"/>
      <c r="P103" s="350">
        <f>O103*H103</f>
        <v>0</v>
      </c>
      <c r="Q103" s="350">
        <v>0</v>
      </c>
      <c r="R103" s="350">
        <f>Q103*H103</f>
        <v>0</v>
      </c>
      <c r="S103" s="350">
        <v>0</v>
      </c>
      <c r="T103" s="161">
        <f>S103*H103</f>
        <v>0</v>
      </c>
      <c r="AR103" s="23" t="s">
        <v>194</v>
      </c>
      <c r="AT103" s="23" t="s">
        <v>189</v>
      </c>
      <c r="AU103" s="23" t="s">
        <v>84</v>
      </c>
      <c r="AY103" s="23" t="s">
        <v>187</v>
      </c>
      <c r="BE103" s="162">
        <f>IF(N103="základní",J103,0)</f>
        <v>0</v>
      </c>
      <c r="BF103" s="162">
        <f>IF(N103="snížená",J103,0)</f>
        <v>0</v>
      </c>
      <c r="BG103" s="162">
        <f>IF(N103="zákl. přenesená",J103,0)</f>
        <v>0</v>
      </c>
      <c r="BH103" s="162">
        <f>IF(N103="sníž. přenesená",J103,0)</f>
        <v>0</v>
      </c>
      <c r="BI103" s="162">
        <f>IF(N103="nulová",J103,0)</f>
        <v>0</v>
      </c>
      <c r="BJ103" s="23" t="s">
        <v>82</v>
      </c>
      <c r="BK103" s="162">
        <f>ROUND(I103*H103,2)</f>
        <v>0</v>
      </c>
      <c r="BL103" s="23" t="s">
        <v>194</v>
      </c>
      <c r="BM103" s="23" t="s">
        <v>533</v>
      </c>
    </row>
    <row r="104" spans="2:65" s="11" customFormat="1">
      <c r="B104" s="163"/>
      <c r="C104" s="164"/>
      <c r="D104" s="165" t="s">
        <v>196</v>
      </c>
      <c r="E104" s="166" t="s">
        <v>21</v>
      </c>
      <c r="F104" s="167" t="s">
        <v>531</v>
      </c>
      <c r="G104" s="164"/>
      <c r="H104" s="166" t="s">
        <v>21</v>
      </c>
      <c r="I104" s="168"/>
      <c r="J104" s="164"/>
      <c r="K104" s="164"/>
      <c r="L104" s="169"/>
      <c r="M104" s="170"/>
      <c r="N104" s="351"/>
      <c r="O104" s="351"/>
      <c r="P104" s="351"/>
      <c r="Q104" s="351"/>
      <c r="R104" s="351"/>
      <c r="S104" s="351"/>
      <c r="T104" s="171"/>
      <c r="AT104" s="172" t="s">
        <v>196</v>
      </c>
      <c r="AU104" s="172" t="s">
        <v>84</v>
      </c>
      <c r="AV104" s="11" t="s">
        <v>82</v>
      </c>
      <c r="AW104" s="11" t="s">
        <v>37</v>
      </c>
      <c r="AX104" s="11" t="s">
        <v>74</v>
      </c>
      <c r="AY104" s="172" t="s">
        <v>187</v>
      </c>
    </row>
    <row r="105" spans="2:65" s="11" customFormat="1">
      <c r="B105" s="163"/>
      <c r="C105" s="164"/>
      <c r="D105" s="165" t="s">
        <v>196</v>
      </c>
      <c r="E105" s="166" t="s">
        <v>21</v>
      </c>
      <c r="F105" s="167" t="s">
        <v>495</v>
      </c>
      <c r="G105" s="164"/>
      <c r="H105" s="166" t="s">
        <v>21</v>
      </c>
      <c r="I105" s="168"/>
      <c r="J105" s="164"/>
      <c r="K105" s="164"/>
      <c r="L105" s="169"/>
      <c r="M105" s="170"/>
      <c r="N105" s="351"/>
      <c r="O105" s="351"/>
      <c r="P105" s="351"/>
      <c r="Q105" s="351"/>
      <c r="R105" s="351"/>
      <c r="S105" s="351"/>
      <c r="T105" s="171"/>
      <c r="AT105" s="172" t="s">
        <v>196</v>
      </c>
      <c r="AU105" s="172" t="s">
        <v>84</v>
      </c>
      <c r="AV105" s="11" t="s">
        <v>82</v>
      </c>
      <c r="AW105" s="11" t="s">
        <v>37</v>
      </c>
      <c r="AX105" s="11" t="s">
        <v>74</v>
      </c>
      <c r="AY105" s="172" t="s">
        <v>187</v>
      </c>
    </row>
    <row r="106" spans="2:65" s="12" customFormat="1">
      <c r="B106" s="173"/>
      <c r="C106" s="174"/>
      <c r="D106" s="165" t="s">
        <v>196</v>
      </c>
      <c r="E106" s="175" t="s">
        <v>21</v>
      </c>
      <c r="F106" s="176" t="s">
        <v>82</v>
      </c>
      <c r="G106" s="174"/>
      <c r="H106" s="177">
        <v>1</v>
      </c>
      <c r="I106" s="178"/>
      <c r="J106" s="174"/>
      <c r="K106" s="174"/>
      <c r="L106" s="179"/>
      <c r="M106" s="180"/>
      <c r="N106" s="352"/>
      <c r="O106" s="352"/>
      <c r="P106" s="352"/>
      <c r="Q106" s="352"/>
      <c r="R106" s="352"/>
      <c r="S106" s="352"/>
      <c r="T106" s="181"/>
      <c r="AT106" s="182" t="s">
        <v>196</v>
      </c>
      <c r="AU106" s="182" t="s">
        <v>84</v>
      </c>
      <c r="AV106" s="12" t="s">
        <v>84</v>
      </c>
      <c r="AW106" s="12" t="s">
        <v>37</v>
      </c>
      <c r="AX106" s="12" t="s">
        <v>82</v>
      </c>
      <c r="AY106" s="182" t="s">
        <v>187</v>
      </c>
    </row>
    <row r="107" spans="2:65" s="1" customFormat="1" ht="16.5" customHeight="1">
      <c r="B107" s="32"/>
      <c r="C107" s="153" t="s">
        <v>224</v>
      </c>
      <c r="D107" s="153" t="s">
        <v>189</v>
      </c>
      <c r="E107" s="154" t="s">
        <v>496</v>
      </c>
      <c r="F107" s="155" t="s">
        <v>534</v>
      </c>
      <c r="G107" s="156" t="s">
        <v>192</v>
      </c>
      <c r="H107" s="157">
        <v>10.73</v>
      </c>
      <c r="I107" s="158"/>
      <c r="J107" s="159">
        <f>ROUND(I107*H107,2)</f>
        <v>0</v>
      </c>
      <c r="K107" s="155" t="s">
        <v>228</v>
      </c>
      <c r="L107" s="47"/>
      <c r="M107" s="160" t="s">
        <v>21</v>
      </c>
      <c r="N107" s="349" t="s">
        <v>45</v>
      </c>
      <c r="O107" s="308"/>
      <c r="P107" s="350">
        <f>O107*H107</f>
        <v>0</v>
      </c>
      <c r="Q107" s="350">
        <v>0</v>
      </c>
      <c r="R107" s="350">
        <f>Q107*H107</f>
        <v>0</v>
      </c>
      <c r="S107" s="350">
        <v>0</v>
      </c>
      <c r="T107" s="161">
        <f>S107*H107</f>
        <v>0</v>
      </c>
      <c r="AR107" s="23" t="s">
        <v>194</v>
      </c>
      <c r="AT107" s="23" t="s">
        <v>189</v>
      </c>
      <c r="AU107" s="23" t="s">
        <v>84</v>
      </c>
      <c r="AY107" s="23" t="s">
        <v>187</v>
      </c>
      <c r="BE107" s="162">
        <f>IF(N107="základní",J107,0)</f>
        <v>0</v>
      </c>
      <c r="BF107" s="162">
        <f>IF(N107="snížená",J107,0)</f>
        <v>0</v>
      </c>
      <c r="BG107" s="162">
        <f>IF(N107="zákl. přenesená",J107,0)</f>
        <v>0</v>
      </c>
      <c r="BH107" s="162">
        <f>IF(N107="sníž. přenesená",J107,0)</f>
        <v>0</v>
      </c>
      <c r="BI107" s="162">
        <f>IF(N107="nulová",J107,0)</f>
        <v>0</v>
      </c>
      <c r="BJ107" s="23" t="s">
        <v>82</v>
      </c>
      <c r="BK107" s="162">
        <f>ROUND(I107*H107,2)</f>
        <v>0</v>
      </c>
      <c r="BL107" s="23" t="s">
        <v>194</v>
      </c>
      <c r="BM107" s="23" t="s">
        <v>535</v>
      </c>
    </row>
    <row r="108" spans="2:65" s="11" customFormat="1">
      <c r="B108" s="163"/>
      <c r="C108" s="164"/>
      <c r="D108" s="165" t="s">
        <v>196</v>
      </c>
      <c r="E108" s="166" t="s">
        <v>21</v>
      </c>
      <c r="F108" s="167" t="s">
        <v>531</v>
      </c>
      <c r="G108" s="164"/>
      <c r="H108" s="166" t="s">
        <v>21</v>
      </c>
      <c r="I108" s="168"/>
      <c r="J108" s="164"/>
      <c r="K108" s="164"/>
      <c r="L108" s="169"/>
      <c r="M108" s="170"/>
      <c r="N108" s="351"/>
      <c r="O108" s="351"/>
      <c r="P108" s="351"/>
      <c r="Q108" s="351"/>
      <c r="R108" s="351"/>
      <c r="S108" s="351"/>
      <c r="T108" s="171"/>
      <c r="AT108" s="172" t="s">
        <v>196</v>
      </c>
      <c r="AU108" s="172" t="s">
        <v>84</v>
      </c>
      <c r="AV108" s="11" t="s">
        <v>82</v>
      </c>
      <c r="AW108" s="11" t="s">
        <v>37</v>
      </c>
      <c r="AX108" s="11" t="s">
        <v>74</v>
      </c>
      <c r="AY108" s="172" t="s">
        <v>187</v>
      </c>
    </row>
    <row r="109" spans="2:65" s="11" customFormat="1">
      <c r="B109" s="163"/>
      <c r="C109" s="164"/>
      <c r="D109" s="165" t="s">
        <v>196</v>
      </c>
      <c r="E109" s="166" t="s">
        <v>21</v>
      </c>
      <c r="F109" s="167" t="s">
        <v>500</v>
      </c>
      <c r="G109" s="164"/>
      <c r="H109" s="166" t="s">
        <v>21</v>
      </c>
      <c r="I109" s="168"/>
      <c r="J109" s="164"/>
      <c r="K109" s="164"/>
      <c r="L109" s="169"/>
      <c r="M109" s="170"/>
      <c r="N109" s="351"/>
      <c r="O109" s="351"/>
      <c r="P109" s="351"/>
      <c r="Q109" s="351"/>
      <c r="R109" s="351"/>
      <c r="S109" s="351"/>
      <c r="T109" s="171"/>
      <c r="AT109" s="172" t="s">
        <v>196</v>
      </c>
      <c r="AU109" s="172" t="s">
        <v>84</v>
      </c>
      <c r="AV109" s="11" t="s">
        <v>82</v>
      </c>
      <c r="AW109" s="11" t="s">
        <v>37</v>
      </c>
      <c r="AX109" s="11" t="s">
        <v>74</v>
      </c>
      <c r="AY109" s="172" t="s">
        <v>187</v>
      </c>
    </row>
    <row r="110" spans="2:65" s="12" customFormat="1">
      <c r="B110" s="173"/>
      <c r="C110" s="174"/>
      <c r="D110" s="165" t="s">
        <v>196</v>
      </c>
      <c r="E110" s="175" t="s">
        <v>21</v>
      </c>
      <c r="F110" s="176" t="s">
        <v>479</v>
      </c>
      <c r="G110" s="174"/>
      <c r="H110" s="177">
        <v>10.73</v>
      </c>
      <c r="I110" s="178"/>
      <c r="J110" s="174"/>
      <c r="K110" s="174"/>
      <c r="L110" s="179"/>
      <c r="M110" s="180"/>
      <c r="N110" s="352"/>
      <c r="O110" s="352"/>
      <c r="P110" s="352"/>
      <c r="Q110" s="352"/>
      <c r="R110" s="352"/>
      <c r="S110" s="352"/>
      <c r="T110" s="181"/>
      <c r="AT110" s="182" t="s">
        <v>196</v>
      </c>
      <c r="AU110" s="182" t="s">
        <v>84</v>
      </c>
      <c r="AV110" s="12" t="s">
        <v>84</v>
      </c>
      <c r="AW110" s="12" t="s">
        <v>37</v>
      </c>
      <c r="AX110" s="12" t="s">
        <v>82</v>
      </c>
      <c r="AY110" s="182" t="s">
        <v>187</v>
      </c>
    </row>
    <row r="111" spans="2:65" s="10" customFormat="1" ht="29.85" customHeight="1">
      <c r="B111" s="139"/>
      <c r="C111" s="140"/>
      <c r="D111" s="141" t="s">
        <v>73</v>
      </c>
      <c r="E111" s="151" t="s">
        <v>222</v>
      </c>
      <c r="F111" s="151" t="s">
        <v>223</v>
      </c>
      <c r="G111" s="140"/>
      <c r="H111" s="140"/>
      <c r="I111" s="143"/>
      <c r="J111" s="152">
        <f>BK111</f>
        <v>0</v>
      </c>
      <c r="K111" s="140"/>
      <c r="L111" s="145"/>
      <c r="M111" s="146"/>
      <c r="N111" s="347"/>
      <c r="O111" s="347"/>
      <c r="P111" s="348">
        <f>SUM(P112:P114)</f>
        <v>0</v>
      </c>
      <c r="Q111" s="347"/>
      <c r="R111" s="348">
        <f>SUM(R112:R114)</f>
        <v>0</v>
      </c>
      <c r="S111" s="347"/>
      <c r="T111" s="147">
        <f>SUM(T112:T114)</f>
        <v>0</v>
      </c>
      <c r="AR111" s="148" t="s">
        <v>82</v>
      </c>
      <c r="AT111" s="149" t="s">
        <v>73</v>
      </c>
      <c r="AU111" s="149" t="s">
        <v>82</v>
      </c>
      <c r="AY111" s="148" t="s">
        <v>187</v>
      </c>
      <c r="BK111" s="150">
        <f>SUM(BK112:BK114)</f>
        <v>0</v>
      </c>
    </row>
    <row r="112" spans="2:65" s="1" customFormat="1" ht="16.5" customHeight="1">
      <c r="B112" s="32"/>
      <c r="C112" s="153" t="s">
        <v>219</v>
      </c>
      <c r="D112" s="153" t="s">
        <v>189</v>
      </c>
      <c r="E112" s="154" t="s">
        <v>536</v>
      </c>
      <c r="F112" s="155" t="s">
        <v>537</v>
      </c>
      <c r="G112" s="156" t="s">
        <v>313</v>
      </c>
      <c r="H112" s="157">
        <v>1</v>
      </c>
      <c r="I112" s="158"/>
      <c r="J112" s="159">
        <f>ROUND(I112*H112,2)</f>
        <v>0</v>
      </c>
      <c r="K112" s="155" t="s">
        <v>228</v>
      </c>
      <c r="L112" s="47"/>
      <c r="M112" s="160" t="s">
        <v>21</v>
      </c>
      <c r="N112" s="349" t="s">
        <v>45</v>
      </c>
      <c r="O112" s="308"/>
      <c r="P112" s="350">
        <f>O112*H112</f>
        <v>0</v>
      </c>
      <c r="Q112" s="350">
        <v>0</v>
      </c>
      <c r="R112" s="350">
        <f>Q112*H112</f>
        <v>0</v>
      </c>
      <c r="S112" s="350">
        <v>0</v>
      </c>
      <c r="T112" s="161">
        <f>S112*H112</f>
        <v>0</v>
      </c>
      <c r="AR112" s="23" t="s">
        <v>194</v>
      </c>
      <c r="AT112" s="23" t="s">
        <v>189</v>
      </c>
      <c r="AU112" s="23" t="s">
        <v>84</v>
      </c>
      <c r="AY112" s="23" t="s">
        <v>187</v>
      </c>
      <c r="BE112" s="162">
        <f>IF(N112="základní",J112,0)</f>
        <v>0</v>
      </c>
      <c r="BF112" s="162">
        <f>IF(N112="snížená",J112,0)</f>
        <v>0</v>
      </c>
      <c r="BG112" s="162">
        <f>IF(N112="zákl. přenesená",J112,0)</f>
        <v>0</v>
      </c>
      <c r="BH112" s="162">
        <f>IF(N112="sníž. přenesená",J112,0)</f>
        <v>0</v>
      </c>
      <c r="BI112" s="162">
        <f>IF(N112="nulová",J112,0)</f>
        <v>0</v>
      </c>
      <c r="BJ112" s="23" t="s">
        <v>82</v>
      </c>
      <c r="BK112" s="162">
        <f>ROUND(I112*H112,2)</f>
        <v>0</v>
      </c>
      <c r="BL112" s="23" t="s">
        <v>194</v>
      </c>
      <c r="BM112" s="23" t="s">
        <v>538</v>
      </c>
    </row>
    <row r="113" spans="2:51" s="11" customFormat="1">
      <c r="B113" s="163"/>
      <c r="C113" s="164"/>
      <c r="D113" s="165" t="s">
        <v>196</v>
      </c>
      <c r="E113" s="166" t="s">
        <v>21</v>
      </c>
      <c r="F113" s="167" t="s">
        <v>539</v>
      </c>
      <c r="G113" s="164"/>
      <c r="H113" s="166" t="s">
        <v>21</v>
      </c>
      <c r="I113" s="168"/>
      <c r="J113" s="164"/>
      <c r="K113" s="164"/>
      <c r="L113" s="169"/>
      <c r="M113" s="170"/>
      <c r="N113" s="351"/>
      <c r="O113" s="351"/>
      <c r="P113" s="351"/>
      <c r="Q113" s="351"/>
      <c r="R113" s="351"/>
      <c r="S113" s="351"/>
      <c r="T113" s="171"/>
      <c r="AT113" s="172" t="s">
        <v>196</v>
      </c>
      <c r="AU113" s="172" t="s">
        <v>84</v>
      </c>
      <c r="AV113" s="11" t="s">
        <v>82</v>
      </c>
      <c r="AW113" s="11" t="s">
        <v>37</v>
      </c>
      <c r="AX113" s="11" t="s">
        <v>74</v>
      </c>
      <c r="AY113" s="172" t="s">
        <v>187</v>
      </c>
    </row>
    <row r="114" spans="2:51" s="12" customFormat="1">
      <c r="B114" s="173"/>
      <c r="C114" s="174"/>
      <c r="D114" s="165" t="s">
        <v>196</v>
      </c>
      <c r="E114" s="175" t="s">
        <v>21</v>
      </c>
      <c r="F114" s="176" t="s">
        <v>82</v>
      </c>
      <c r="G114" s="174"/>
      <c r="H114" s="177">
        <v>1</v>
      </c>
      <c r="I114" s="178"/>
      <c r="J114" s="174"/>
      <c r="K114" s="174"/>
      <c r="L114" s="179"/>
      <c r="M114" s="192"/>
      <c r="N114" s="193"/>
      <c r="O114" s="193"/>
      <c r="P114" s="193"/>
      <c r="Q114" s="193"/>
      <c r="R114" s="193"/>
      <c r="S114" s="193"/>
      <c r="T114" s="194"/>
      <c r="AT114" s="182" t="s">
        <v>196</v>
      </c>
      <c r="AU114" s="182" t="s">
        <v>84</v>
      </c>
      <c r="AV114" s="12" t="s">
        <v>84</v>
      </c>
      <c r="AW114" s="12" t="s">
        <v>37</v>
      </c>
      <c r="AX114" s="12" t="s">
        <v>82</v>
      </c>
      <c r="AY114" s="182" t="s">
        <v>187</v>
      </c>
    </row>
    <row r="115" spans="2:51" s="1" customFormat="1" ht="6.95" customHeight="1">
      <c r="B115" s="42"/>
      <c r="C115" s="43"/>
      <c r="D115" s="43"/>
      <c r="E115" s="43"/>
      <c r="F115" s="43"/>
      <c r="G115" s="43"/>
      <c r="H115" s="43"/>
      <c r="I115" s="108"/>
      <c r="J115" s="43"/>
      <c r="K115" s="43"/>
      <c r="L115" s="47"/>
    </row>
  </sheetData>
  <sheetProtection algorithmName="SHA-512" hashValue="X/MBQjARYeWGKtwueI20zStjplxkn7UKKQRDok6ZUugQHsDRcEGwB2IrI4FEqBRhPoVCwwh5AsrKDweG6JleqQ==" saltValue="d1VcHW/WPP6WZgoq4FqXBbGQ+I/g0sThyiCzewivyZhNcwm7u8FXqP3+KqV2c/EnjtDWgrkfTjP/z6s9MLrmXw==" spinCount="100000" sheet="1" objects="1" scenarios="1" formatColumns="0" formatRows="0" autoFilter="0"/>
  <autoFilter ref="C79:K114" xr:uid="{00000000-0009-0000-0000-000010000000}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000-000000000000}"/>
    <hyperlink ref="G1:H1" location="C54" display="2) Rekapitulace" xr:uid="{00000000-0004-0000-1000-000001000000}"/>
    <hyperlink ref="J1" location="C79" display="3) Soupis prací" xr:uid="{00000000-0004-0000-1000-000002000000}"/>
    <hyperlink ref="L1:V1" location="'Rekapitulace stavby'!C2" display="Rekapitulace stavby" xr:uid="{00000000-0004-0000-10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BR109"/>
  <sheetViews>
    <sheetView showGridLines="0" workbookViewId="0" xr3:uid="{F1CDC194-CB96-5A2D-8E84-222F42300CFA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131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540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ROUND(SUM(BE79:BE108), 2)</f>
        <v>0</v>
      </c>
      <c r="G30" s="308"/>
      <c r="H30" s="308"/>
      <c r="I30" s="338">
        <v>0.21</v>
      </c>
      <c r="J30" s="337">
        <f>ROUND(ROUND((SUM(BE79:BE108)),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ROUND(SUM(BF79:BF108), 2)</f>
        <v>0</v>
      </c>
      <c r="G31" s="308"/>
      <c r="H31" s="308"/>
      <c r="I31" s="338">
        <v>0.15</v>
      </c>
      <c r="J31" s="337">
        <f>ROUND(ROUND((SUM(BF79:BF108)),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ROUND(SUM(BG79:BG108),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ROUND(SUM(BH79:BH108),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ROUND(SUM(BI79:BI108),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17 - Bylinkový záhon - spirála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233</v>
      </c>
      <c r="E59" s="122"/>
      <c r="F59" s="122"/>
      <c r="G59" s="122"/>
      <c r="H59" s="122"/>
      <c r="I59" s="123"/>
      <c r="J59" s="124">
        <f>J105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>17 - Bylinkový záhon - spirála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0.51800000000000002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P81+P105</f>
        <v>0</v>
      </c>
      <c r="Q80" s="347"/>
      <c r="R80" s="348">
        <f>R81+R105</f>
        <v>0.51800000000000002</v>
      </c>
      <c r="S80" s="347"/>
      <c r="T80" s="147">
        <f>T81+T105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BK81+BK105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SUM(P82:P104)</f>
        <v>0</v>
      </c>
      <c r="Q81" s="347"/>
      <c r="R81" s="348">
        <f>SUM(R82:R104)</f>
        <v>0.51800000000000002</v>
      </c>
      <c r="S81" s="347"/>
      <c r="T81" s="147">
        <f>SUM(T82:T104)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SUM(BK82:BK104)</f>
        <v>0</v>
      </c>
    </row>
    <row r="82" spans="2:65" s="1" customFormat="1" ht="38.25" customHeight="1">
      <c r="B82" s="32"/>
      <c r="C82" s="153" t="s">
        <v>82</v>
      </c>
      <c r="D82" s="153" t="s">
        <v>189</v>
      </c>
      <c r="E82" s="154" t="s">
        <v>234</v>
      </c>
      <c r="F82" s="155" t="s">
        <v>235</v>
      </c>
      <c r="G82" s="156" t="s">
        <v>236</v>
      </c>
      <c r="H82" s="157">
        <v>2.59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541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542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543</v>
      </c>
      <c r="G84" s="174"/>
      <c r="H84" s="177">
        <v>2.59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38.25" customHeight="1">
      <c r="B85" s="32"/>
      <c r="C85" s="153" t="s">
        <v>84</v>
      </c>
      <c r="D85" s="153" t="s">
        <v>189</v>
      </c>
      <c r="E85" s="154" t="s">
        <v>205</v>
      </c>
      <c r="F85" s="155" t="s">
        <v>206</v>
      </c>
      <c r="G85" s="156" t="s">
        <v>192</v>
      </c>
      <c r="H85" s="157">
        <v>25.9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544</v>
      </c>
    </row>
    <row r="86" spans="2:65" s="12" customFormat="1">
      <c r="B86" s="173"/>
      <c r="C86" s="174"/>
      <c r="D86" s="165" t="s">
        <v>196</v>
      </c>
      <c r="E86" s="175" t="s">
        <v>21</v>
      </c>
      <c r="F86" s="176" t="s">
        <v>545</v>
      </c>
      <c r="G86" s="174"/>
      <c r="H86" s="177">
        <v>25.9</v>
      </c>
      <c r="I86" s="178"/>
      <c r="J86" s="174"/>
      <c r="K86" s="174"/>
      <c r="L86" s="179"/>
      <c r="M86" s="180"/>
      <c r="N86" s="352"/>
      <c r="O86" s="352"/>
      <c r="P86" s="352"/>
      <c r="Q86" s="352"/>
      <c r="R86" s="352"/>
      <c r="S86" s="352"/>
      <c r="T86" s="181"/>
      <c r="AT86" s="182" t="s">
        <v>196</v>
      </c>
      <c r="AU86" s="182" t="s">
        <v>84</v>
      </c>
      <c r="AV86" s="12" t="s">
        <v>84</v>
      </c>
      <c r="AW86" s="12" t="s">
        <v>37</v>
      </c>
      <c r="AX86" s="12" t="s">
        <v>82</v>
      </c>
      <c r="AY86" s="182" t="s">
        <v>187</v>
      </c>
    </row>
    <row r="87" spans="2:65" s="1" customFormat="1" ht="25.5" customHeight="1">
      <c r="B87" s="32"/>
      <c r="C87" s="153" t="s">
        <v>201</v>
      </c>
      <c r="D87" s="153" t="s">
        <v>189</v>
      </c>
      <c r="E87" s="154" t="s">
        <v>241</v>
      </c>
      <c r="F87" s="155" t="s">
        <v>242</v>
      </c>
      <c r="G87" s="156" t="s">
        <v>192</v>
      </c>
      <c r="H87" s="157">
        <v>28.9</v>
      </c>
      <c r="I87" s="158"/>
      <c r="J87" s="159">
        <f>ROUND(I87*H87,2)</f>
        <v>0</v>
      </c>
      <c r="K87" s="155" t="s">
        <v>193</v>
      </c>
      <c r="L87" s="47"/>
      <c r="M87" s="160" t="s">
        <v>21</v>
      </c>
      <c r="N87" s="349" t="s">
        <v>45</v>
      </c>
      <c r="O87" s="308"/>
      <c r="P87" s="350">
        <f>O87*H87</f>
        <v>0</v>
      </c>
      <c r="Q87" s="350">
        <v>0</v>
      </c>
      <c r="R87" s="350">
        <f>Q87*H87</f>
        <v>0</v>
      </c>
      <c r="S87" s="350">
        <v>0</v>
      </c>
      <c r="T87" s="161">
        <f>S87*H87</f>
        <v>0</v>
      </c>
      <c r="AR87" s="23" t="s">
        <v>194</v>
      </c>
      <c r="AT87" s="23" t="s">
        <v>189</v>
      </c>
      <c r="AU87" s="23" t="s">
        <v>84</v>
      </c>
      <c r="AY87" s="23" t="s">
        <v>187</v>
      </c>
      <c r="BE87" s="162">
        <f>IF(N87="základní",J87,0)</f>
        <v>0</v>
      </c>
      <c r="BF87" s="162">
        <f>IF(N87="snížená",J87,0)</f>
        <v>0</v>
      </c>
      <c r="BG87" s="162">
        <f>IF(N87="zákl. přenesená",J87,0)</f>
        <v>0</v>
      </c>
      <c r="BH87" s="162">
        <f>IF(N87="sníž. přenesená",J87,0)</f>
        <v>0</v>
      </c>
      <c r="BI87" s="162">
        <f>IF(N87="nulová",J87,0)</f>
        <v>0</v>
      </c>
      <c r="BJ87" s="23" t="s">
        <v>82</v>
      </c>
      <c r="BK87" s="162">
        <f>ROUND(I87*H87,2)</f>
        <v>0</v>
      </c>
      <c r="BL87" s="23" t="s">
        <v>194</v>
      </c>
      <c r="BM87" s="23" t="s">
        <v>546</v>
      </c>
    </row>
    <row r="88" spans="2:65" s="11" customFormat="1">
      <c r="B88" s="163"/>
      <c r="C88" s="164"/>
      <c r="D88" s="165" t="s">
        <v>196</v>
      </c>
      <c r="E88" s="166" t="s">
        <v>21</v>
      </c>
      <c r="F88" s="167" t="s">
        <v>547</v>
      </c>
      <c r="G88" s="164"/>
      <c r="H88" s="166" t="s">
        <v>21</v>
      </c>
      <c r="I88" s="168"/>
      <c r="J88" s="164"/>
      <c r="K88" s="164"/>
      <c r="L88" s="169"/>
      <c r="M88" s="170"/>
      <c r="N88" s="351"/>
      <c r="O88" s="351"/>
      <c r="P88" s="351"/>
      <c r="Q88" s="351"/>
      <c r="R88" s="351"/>
      <c r="S88" s="351"/>
      <c r="T88" s="171"/>
      <c r="AT88" s="172" t="s">
        <v>196</v>
      </c>
      <c r="AU88" s="172" t="s">
        <v>84</v>
      </c>
      <c r="AV88" s="11" t="s">
        <v>82</v>
      </c>
      <c r="AW88" s="11" t="s">
        <v>37</v>
      </c>
      <c r="AX88" s="11" t="s">
        <v>74</v>
      </c>
      <c r="AY88" s="172" t="s">
        <v>187</v>
      </c>
    </row>
    <row r="89" spans="2:65" s="12" customFormat="1">
      <c r="B89" s="173"/>
      <c r="C89" s="174"/>
      <c r="D89" s="165" t="s">
        <v>196</v>
      </c>
      <c r="E89" s="175" t="s">
        <v>21</v>
      </c>
      <c r="F89" s="176" t="s">
        <v>548</v>
      </c>
      <c r="G89" s="174"/>
      <c r="H89" s="177">
        <v>28.9</v>
      </c>
      <c r="I89" s="178"/>
      <c r="J89" s="174"/>
      <c r="K89" s="174"/>
      <c r="L89" s="179"/>
      <c r="M89" s="180"/>
      <c r="N89" s="352"/>
      <c r="O89" s="352"/>
      <c r="P89" s="352"/>
      <c r="Q89" s="352"/>
      <c r="R89" s="352"/>
      <c r="S89" s="352"/>
      <c r="T89" s="181"/>
      <c r="AT89" s="182" t="s">
        <v>196</v>
      </c>
      <c r="AU89" s="182" t="s">
        <v>84</v>
      </c>
      <c r="AV89" s="12" t="s">
        <v>84</v>
      </c>
      <c r="AW89" s="12" t="s">
        <v>37</v>
      </c>
      <c r="AX89" s="12" t="s">
        <v>82</v>
      </c>
      <c r="AY89" s="182" t="s">
        <v>187</v>
      </c>
    </row>
    <row r="90" spans="2:65" s="1" customFormat="1" ht="16.5" customHeight="1">
      <c r="B90" s="32"/>
      <c r="C90" s="183" t="s">
        <v>194</v>
      </c>
      <c r="D90" s="183" t="s">
        <v>215</v>
      </c>
      <c r="E90" s="184" t="s">
        <v>245</v>
      </c>
      <c r="F90" s="185" t="s">
        <v>246</v>
      </c>
      <c r="G90" s="186" t="s">
        <v>192</v>
      </c>
      <c r="H90" s="187">
        <v>34.68</v>
      </c>
      <c r="I90" s="188"/>
      <c r="J90" s="189">
        <f>ROUND(I90*H90,2)</f>
        <v>0</v>
      </c>
      <c r="K90" s="185" t="s">
        <v>228</v>
      </c>
      <c r="L90" s="190"/>
      <c r="M90" s="191" t="s">
        <v>21</v>
      </c>
      <c r="N90" s="353" t="s">
        <v>45</v>
      </c>
      <c r="O90" s="308"/>
      <c r="P90" s="350">
        <f>O90*H90</f>
        <v>0</v>
      </c>
      <c r="Q90" s="350">
        <v>0</v>
      </c>
      <c r="R90" s="350">
        <f>Q90*H90</f>
        <v>0</v>
      </c>
      <c r="S90" s="350">
        <v>0</v>
      </c>
      <c r="T90" s="161">
        <f>S90*H90</f>
        <v>0</v>
      </c>
      <c r="AR90" s="23" t="s">
        <v>219</v>
      </c>
      <c r="AT90" s="23" t="s">
        <v>215</v>
      </c>
      <c r="AU90" s="23" t="s">
        <v>84</v>
      </c>
      <c r="AY90" s="23" t="s">
        <v>187</v>
      </c>
      <c r="BE90" s="162">
        <f>IF(N90="základní",J90,0)</f>
        <v>0</v>
      </c>
      <c r="BF90" s="162">
        <f>IF(N90="snížená",J90,0)</f>
        <v>0</v>
      </c>
      <c r="BG90" s="162">
        <f>IF(N90="zákl. přenesená",J90,0)</f>
        <v>0</v>
      </c>
      <c r="BH90" s="162">
        <f>IF(N90="sníž. přenesená",J90,0)</f>
        <v>0</v>
      </c>
      <c r="BI90" s="162">
        <f>IF(N90="nulová",J90,0)</f>
        <v>0</v>
      </c>
      <c r="BJ90" s="23" t="s">
        <v>82</v>
      </c>
      <c r="BK90" s="162">
        <f>ROUND(I90*H90,2)</f>
        <v>0</v>
      </c>
      <c r="BL90" s="23" t="s">
        <v>194</v>
      </c>
      <c r="BM90" s="23" t="s">
        <v>549</v>
      </c>
    </row>
    <row r="91" spans="2:65" s="11" customFormat="1">
      <c r="B91" s="163"/>
      <c r="C91" s="164"/>
      <c r="D91" s="165" t="s">
        <v>196</v>
      </c>
      <c r="E91" s="166" t="s">
        <v>21</v>
      </c>
      <c r="F91" s="167" t="s">
        <v>248</v>
      </c>
      <c r="G91" s="164"/>
      <c r="H91" s="166" t="s">
        <v>21</v>
      </c>
      <c r="I91" s="168"/>
      <c r="J91" s="164"/>
      <c r="K91" s="164"/>
      <c r="L91" s="169"/>
      <c r="M91" s="170"/>
      <c r="N91" s="351"/>
      <c r="O91" s="351"/>
      <c r="P91" s="351"/>
      <c r="Q91" s="351"/>
      <c r="R91" s="351"/>
      <c r="S91" s="351"/>
      <c r="T91" s="171"/>
      <c r="AT91" s="172" t="s">
        <v>196</v>
      </c>
      <c r="AU91" s="172" t="s">
        <v>84</v>
      </c>
      <c r="AV91" s="11" t="s">
        <v>82</v>
      </c>
      <c r="AW91" s="11" t="s">
        <v>37</v>
      </c>
      <c r="AX91" s="11" t="s">
        <v>74</v>
      </c>
      <c r="AY91" s="172" t="s">
        <v>187</v>
      </c>
    </row>
    <row r="92" spans="2:65" s="12" customFormat="1">
      <c r="B92" s="173"/>
      <c r="C92" s="174"/>
      <c r="D92" s="165" t="s">
        <v>196</v>
      </c>
      <c r="E92" s="175" t="s">
        <v>21</v>
      </c>
      <c r="F92" s="176" t="s">
        <v>550</v>
      </c>
      <c r="G92" s="174"/>
      <c r="H92" s="177">
        <v>34.68</v>
      </c>
      <c r="I92" s="178"/>
      <c r="J92" s="174"/>
      <c r="K92" s="174"/>
      <c r="L92" s="179"/>
      <c r="M92" s="180"/>
      <c r="N92" s="352"/>
      <c r="O92" s="352"/>
      <c r="P92" s="352"/>
      <c r="Q92" s="352"/>
      <c r="R92" s="352"/>
      <c r="S92" s="352"/>
      <c r="T92" s="181"/>
      <c r="AT92" s="182" t="s">
        <v>196</v>
      </c>
      <c r="AU92" s="182" t="s">
        <v>84</v>
      </c>
      <c r="AV92" s="12" t="s">
        <v>84</v>
      </c>
      <c r="AW92" s="12" t="s">
        <v>37</v>
      </c>
      <c r="AX92" s="12" t="s">
        <v>82</v>
      </c>
      <c r="AY92" s="182" t="s">
        <v>187</v>
      </c>
    </row>
    <row r="93" spans="2:65" s="1" customFormat="1" ht="16.5" customHeight="1">
      <c r="B93" s="32"/>
      <c r="C93" s="183" t="s">
        <v>209</v>
      </c>
      <c r="D93" s="183" t="s">
        <v>215</v>
      </c>
      <c r="E93" s="184" t="s">
        <v>250</v>
      </c>
      <c r="F93" s="185" t="s">
        <v>251</v>
      </c>
      <c r="G93" s="186" t="s">
        <v>227</v>
      </c>
      <c r="H93" s="187">
        <v>129.5</v>
      </c>
      <c r="I93" s="188"/>
      <c r="J93" s="189">
        <f>ROUND(I93*H93,2)</f>
        <v>0</v>
      </c>
      <c r="K93" s="185" t="s">
        <v>228</v>
      </c>
      <c r="L93" s="190"/>
      <c r="M93" s="191" t="s">
        <v>21</v>
      </c>
      <c r="N93" s="353" t="s">
        <v>45</v>
      </c>
      <c r="O93" s="308"/>
      <c r="P93" s="350">
        <f>O93*H93</f>
        <v>0</v>
      </c>
      <c r="Q93" s="350">
        <v>0</v>
      </c>
      <c r="R93" s="350">
        <f>Q93*H93</f>
        <v>0</v>
      </c>
      <c r="S93" s="350">
        <v>0</v>
      </c>
      <c r="T93" s="161">
        <f>S93*H93</f>
        <v>0</v>
      </c>
      <c r="AR93" s="23" t="s">
        <v>219</v>
      </c>
      <c r="AT93" s="23" t="s">
        <v>215</v>
      </c>
      <c r="AU93" s="23" t="s">
        <v>84</v>
      </c>
      <c r="AY93" s="23" t="s">
        <v>187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23" t="s">
        <v>82</v>
      </c>
      <c r="BK93" s="162">
        <f>ROUND(I93*H93,2)</f>
        <v>0</v>
      </c>
      <c r="BL93" s="23" t="s">
        <v>194</v>
      </c>
      <c r="BM93" s="23" t="s">
        <v>551</v>
      </c>
    </row>
    <row r="94" spans="2:65" s="12" customFormat="1">
      <c r="B94" s="173"/>
      <c r="C94" s="174"/>
      <c r="D94" s="165" t="s">
        <v>196</v>
      </c>
      <c r="E94" s="175" t="s">
        <v>21</v>
      </c>
      <c r="F94" s="176" t="s">
        <v>552</v>
      </c>
      <c r="G94" s="174"/>
      <c r="H94" s="177">
        <v>129.5</v>
      </c>
      <c r="I94" s="178"/>
      <c r="J94" s="174"/>
      <c r="K94" s="174"/>
      <c r="L94" s="179"/>
      <c r="M94" s="180"/>
      <c r="N94" s="352"/>
      <c r="O94" s="352"/>
      <c r="P94" s="352"/>
      <c r="Q94" s="352"/>
      <c r="R94" s="352"/>
      <c r="S94" s="352"/>
      <c r="T94" s="181"/>
      <c r="AT94" s="182" t="s">
        <v>196</v>
      </c>
      <c r="AU94" s="182" t="s">
        <v>84</v>
      </c>
      <c r="AV94" s="12" t="s">
        <v>84</v>
      </c>
      <c r="AW94" s="12" t="s">
        <v>37</v>
      </c>
      <c r="AX94" s="12" t="s">
        <v>82</v>
      </c>
      <c r="AY94" s="182" t="s">
        <v>187</v>
      </c>
    </row>
    <row r="95" spans="2:65" s="1" customFormat="1" ht="16.5" customHeight="1">
      <c r="B95" s="32"/>
      <c r="C95" s="153" t="s">
        <v>214</v>
      </c>
      <c r="D95" s="153" t="s">
        <v>189</v>
      </c>
      <c r="E95" s="154" t="s">
        <v>553</v>
      </c>
      <c r="F95" s="155" t="s">
        <v>554</v>
      </c>
      <c r="G95" s="156" t="s">
        <v>313</v>
      </c>
      <c r="H95" s="157">
        <v>1</v>
      </c>
      <c r="I95" s="158"/>
      <c r="J95" s="159">
        <f>ROUND(I95*H95,2)</f>
        <v>0</v>
      </c>
      <c r="K95" s="155" t="s">
        <v>228</v>
      </c>
      <c r="L95" s="47"/>
      <c r="M95" s="160" t="s">
        <v>21</v>
      </c>
      <c r="N95" s="349" t="s">
        <v>45</v>
      </c>
      <c r="O95" s="308"/>
      <c r="P95" s="350">
        <f>O95*H95</f>
        <v>0</v>
      </c>
      <c r="Q95" s="350">
        <v>0</v>
      </c>
      <c r="R95" s="350">
        <f>Q95*H95</f>
        <v>0</v>
      </c>
      <c r="S95" s="350">
        <v>0</v>
      </c>
      <c r="T95" s="161">
        <f>S95*H95</f>
        <v>0</v>
      </c>
      <c r="AR95" s="23" t="s">
        <v>194</v>
      </c>
      <c r="AT95" s="23" t="s">
        <v>189</v>
      </c>
      <c r="AU95" s="23" t="s">
        <v>84</v>
      </c>
      <c r="AY95" s="23" t="s">
        <v>187</v>
      </c>
      <c r="BE95" s="162">
        <f>IF(N95="základní",J95,0)</f>
        <v>0</v>
      </c>
      <c r="BF95" s="162">
        <f>IF(N95="snížená",J95,0)</f>
        <v>0</v>
      </c>
      <c r="BG95" s="162">
        <f>IF(N95="zákl. přenesená",J95,0)</f>
        <v>0</v>
      </c>
      <c r="BH95" s="162">
        <f>IF(N95="sníž. přenesená",J95,0)</f>
        <v>0</v>
      </c>
      <c r="BI95" s="162">
        <f>IF(N95="nulová",J95,0)</f>
        <v>0</v>
      </c>
      <c r="BJ95" s="23" t="s">
        <v>82</v>
      </c>
      <c r="BK95" s="162">
        <f>ROUND(I95*H95,2)</f>
        <v>0</v>
      </c>
      <c r="BL95" s="23" t="s">
        <v>194</v>
      </c>
      <c r="BM95" s="23" t="s">
        <v>555</v>
      </c>
    </row>
    <row r="96" spans="2:65" s="11" customFormat="1">
      <c r="B96" s="163"/>
      <c r="C96" s="164"/>
      <c r="D96" s="165" t="s">
        <v>196</v>
      </c>
      <c r="E96" s="166" t="s">
        <v>21</v>
      </c>
      <c r="F96" s="167" t="s">
        <v>556</v>
      </c>
      <c r="G96" s="164"/>
      <c r="H96" s="166" t="s">
        <v>21</v>
      </c>
      <c r="I96" s="168"/>
      <c r="J96" s="164"/>
      <c r="K96" s="164"/>
      <c r="L96" s="169"/>
      <c r="M96" s="170"/>
      <c r="N96" s="351"/>
      <c r="O96" s="351"/>
      <c r="P96" s="351"/>
      <c r="Q96" s="351"/>
      <c r="R96" s="351"/>
      <c r="S96" s="351"/>
      <c r="T96" s="171"/>
      <c r="AT96" s="172" t="s">
        <v>196</v>
      </c>
      <c r="AU96" s="172" t="s">
        <v>84</v>
      </c>
      <c r="AV96" s="11" t="s">
        <v>82</v>
      </c>
      <c r="AW96" s="11" t="s">
        <v>37</v>
      </c>
      <c r="AX96" s="11" t="s">
        <v>74</v>
      </c>
      <c r="AY96" s="172" t="s">
        <v>187</v>
      </c>
    </row>
    <row r="97" spans="2:65" s="11" customFormat="1">
      <c r="B97" s="163"/>
      <c r="C97" s="164"/>
      <c r="D97" s="165" t="s">
        <v>196</v>
      </c>
      <c r="E97" s="166" t="s">
        <v>21</v>
      </c>
      <c r="F97" s="167" t="s">
        <v>557</v>
      </c>
      <c r="G97" s="164"/>
      <c r="H97" s="166" t="s">
        <v>21</v>
      </c>
      <c r="I97" s="168"/>
      <c r="J97" s="164"/>
      <c r="K97" s="164"/>
      <c r="L97" s="169"/>
      <c r="M97" s="170"/>
      <c r="N97" s="351"/>
      <c r="O97" s="351"/>
      <c r="P97" s="351"/>
      <c r="Q97" s="351"/>
      <c r="R97" s="351"/>
      <c r="S97" s="351"/>
      <c r="T97" s="171"/>
      <c r="AT97" s="172" t="s">
        <v>196</v>
      </c>
      <c r="AU97" s="172" t="s">
        <v>84</v>
      </c>
      <c r="AV97" s="11" t="s">
        <v>82</v>
      </c>
      <c r="AW97" s="11" t="s">
        <v>37</v>
      </c>
      <c r="AX97" s="11" t="s">
        <v>74</v>
      </c>
      <c r="AY97" s="172" t="s">
        <v>187</v>
      </c>
    </row>
    <row r="98" spans="2:65" s="12" customFormat="1">
      <c r="B98" s="173"/>
      <c r="C98" s="174"/>
      <c r="D98" s="165" t="s">
        <v>196</v>
      </c>
      <c r="E98" s="175" t="s">
        <v>21</v>
      </c>
      <c r="F98" s="176" t="s">
        <v>82</v>
      </c>
      <c r="G98" s="174"/>
      <c r="H98" s="177">
        <v>1</v>
      </c>
      <c r="I98" s="178"/>
      <c r="J98" s="174"/>
      <c r="K98" s="174"/>
      <c r="L98" s="179"/>
      <c r="M98" s="180"/>
      <c r="N98" s="352"/>
      <c r="O98" s="352"/>
      <c r="P98" s="352"/>
      <c r="Q98" s="352"/>
      <c r="R98" s="352"/>
      <c r="S98" s="352"/>
      <c r="T98" s="181"/>
      <c r="AT98" s="182" t="s">
        <v>196</v>
      </c>
      <c r="AU98" s="182" t="s">
        <v>84</v>
      </c>
      <c r="AV98" s="12" t="s">
        <v>84</v>
      </c>
      <c r="AW98" s="12" t="s">
        <v>37</v>
      </c>
      <c r="AX98" s="12" t="s">
        <v>82</v>
      </c>
      <c r="AY98" s="182" t="s">
        <v>187</v>
      </c>
    </row>
    <row r="99" spans="2:65" s="1" customFormat="1" ht="25.5" customHeight="1">
      <c r="B99" s="32"/>
      <c r="C99" s="153" t="s">
        <v>224</v>
      </c>
      <c r="D99" s="153" t="s">
        <v>189</v>
      </c>
      <c r="E99" s="154" t="s">
        <v>281</v>
      </c>
      <c r="F99" s="155" t="s">
        <v>282</v>
      </c>
      <c r="G99" s="156" t="s">
        <v>192</v>
      </c>
      <c r="H99" s="157">
        <v>25.9</v>
      </c>
      <c r="I99" s="158"/>
      <c r="J99" s="159">
        <f>ROUND(I99*H99,2)</f>
        <v>0</v>
      </c>
      <c r="K99" s="155" t="s">
        <v>193</v>
      </c>
      <c r="L99" s="47"/>
      <c r="M99" s="160" t="s">
        <v>21</v>
      </c>
      <c r="N99" s="349" t="s">
        <v>45</v>
      </c>
      <c r="O99" s="308"/>
      <c r="P99" s="350">
        <f>O99*H99</f>
        <v>0</v>
      </c>
      <c r="Q99" s="350">
        <v>0</v>
      </c>
      <c r="R99" s="350">
        <f>Q99*H99</f>
        <v>0</v>
      </c>
      <c r="S99" s="350">
        <v>0</v>
      </c>
      <c r="T99" s="161">
        <f>S99*H99</f>
        <v>0</v>
      </c>
      <c r="AR99" s="23" t="s">
        <v>194</v>
      </c>
      <c r="AT99" s="23" t="s">
        <v>189</v>
      </c>
      <c r="AU99" s="23" t="s">
        <v>84</v>
      </c>
      <c r="AY99" s="23" t="s">
        <v>187</v>
      </c>
      <c r="BE99" s="162">
        <f>IF(N99="základní",J99,0)</f>
        <v>0</v>
      </c>
      <c r="BF99" s="162">
        <f>IF(N99="snížená",J99,0)</f>
        <v>0</v>
      </c>
      <c r="BG99" s="162">
        <f>IF(N99="zákl. přenesená",J99,0)</f>
        <v>0</v>
      </c>
      <c r="BH99" s="162">
        <f>IF(N99="sníž. přenesená",J99,0)</f>
        <v>0</v>
      </c>
      <c r="BI99" s="162">
        <f>IF(N99="nulová",J99,0)</f>
        <v>0</v>
      </c>
      <c r="BJ99" s="23" t="s">
        <v>82</v>
      </c>
      <c r="BK99" s="162">
        <f>ROUND(I99*H99,2)</f>
        <v>0</v>
      </c>
      <c r="BL99" s="23" t="s">
        <v>194</v>
      </c>
      <c r="BM99" s="23" t="s">
        <v>558</v>
      </c>
    </row>
    <row r="100" spans="2:65" s="11" customFormat="1">
      <c r="B100" s="163"/>
      <c r="C100" s="164"/>
      <c r="D100" s="165" t="s">
        <v>196</v>
      </c>
      <c r="E100" s="166" t="s">
        <v>21</v>
      </c>
      <c r="F100" s="167" t="s">
        <v>559</v>
      </c>
      <c r="G100" s="164"/>
      <c r="H100" s="166" t="s">
        <v>21</v>
      </c>
      <c r="I100" s="168"/>
      <c r="J100" s="164"/>
      <c r="K100" s="164"/>
      <c r="L100" s="169"/>
      <c r="M100" s="170"/>
      <c r="N100" s="351"/>
      <c r="O100" s="351"/>
      <c r="P100" s="351"/>
      <c r="Q100" s="351"/>
      <c r="R100" s="351"/>
      <c r="S100" s="351"/>
      <c r="T100" s="171"/>
      <c r="AT100" s="172" t="s">
        <v>196</v>
      </c>
      <c r="AU100" s="172" t="s">
        <v>84</v>
      </c>
      <c r="AV100" s="11" t="s">
        <v>82</v>
      </c>
      <c r="AW100" s="11" t="s">
        <v>37</v>
      </c>
      <c r="AX100" s="11" t="s">
        <v>74</v>
      </c>
      <c r="AY100" s="172" t="s">
        <v>187</v>
      </c>
    </row>
    <row r="101" spans="2:65" s="12" customFormat="1">
      <c r="B101" s="173"/>
      <c r="C101" s="174"/>
      <c r="D101" s="165" t="s">
        <v>196</v>
      </c>
      <c r="E101" s="175" t="s">
        <v>21</v>
      </c>
      <c r="F101" s="176" t="s">
        <v>545</v>
      </c>
      <c r="G101" s="174"/>
      <c r="H101" s="177">
        <v>25.9</v>
      </c>
      <c r="I101" s="178"/>
      <c r="J101" s="174"/>
      <c r="K101" s="174"/>
      <c r="L101" s="179"/>
      <c r="M101" s="180"/>
      <c r="N101" s="352"/>
      <c r="O101" s="352"/>
      <c r="P101" s="352"/>
      <c r="Q101" s="352"/>
      <c r="R101" s="352"/>
      <c r="S101" s="352"/>
      <c r="T101" s="181"/>
      <c r="AT101" s="182" t="s">
        <v>196</v>
      </c>
      <c r="AU101" s="182" t="s">
        <v>84</v>
      </c>
      <c r="AV101" s="12" t="s">
        <v>84</v>
      </c>
      <c r="AW101" s="12" t="s">
        <v>37</v>
      </c>
      <c r="AX101" s="12" t="s">
        <v>82</v>
      </c>
      <c r="AY101" s="182" t="s">
        <v>187</v>
      </c>
    </row>
    <row r="102" spans="2:65" s="1" customFormat="1" ht="16.5" customHeight="1">
      <c r="B102" s="32"/>
      <c r="C102" s="183" t="s">
        <v>219</v>
      </c>
      <c r="D102" s="183" t="s">
        <v>215</v>
      </c>
      <c r="E102" s="184" t="s">
        <v>285</v>
      </c>
      <c r="F102" s="185" t="s">
        <v>560</v>
      </c>
      <c r="G102" s="186" t="s">
        <v>236</v>
      </c>
      <c r="H102" s="187">
        <v>2.59</v>
      </c>
      <c r="I102" s="188"/>
      <c r="J102" s="189">
        <f>ROUND(I102*H102,2)</f>
        <v>0</v>
      </c>
      <c r="K102" s="185" t="s">
        <v>193</v>
      </c>
      <c r="L102" s="190"/>
      <c r="M102" s="191" t="s">
        <v>21</v>
      </c>
      <c r="N102" s="353" t="s">
        <v>45</v>
      </c>
      <c r="O102" s="308"/>
      <c r="P102" s="350">
        <f>O102*H102</f>
        <v>0</v>
      </c>
      <c r="Q102" s="350">
        <v>0.2</v>
      </c>
      <c r="R102" s="350">
        <f>Q102*H102</f>
        <v>0.51800000000000002</v>
      </c>
      <c r="S102" s="350">
        <v>0</v>
      </c>
      <c r="T102" s="161">
        <f>S102*H102</f>
        <v>0</v>
      </c>
      <c r="AR102" s="23" t="s">
        <v>219</v>
      </c>
      <c r="AT102" s="23" t="s">
        <v>215</v>
      </c>
      <c r="AU102" s="23" t="s">
        <v>84</v>
      </c>
      <c r="AY102" s="23" t="s">
        <v>187</v>
      </c>
      <c r="BE102" s="162">
        <f>IF(N102="základní",J102,0)</f>
        <v>0</v>
      </c>
      <c r="BF102" s="162">
        <f>IF(N102="snížená",J102,0)</f>
        <v>0</v>
      </c>
      <c r="BG102" s="162">
        <f>IF(N102="zákl. přenesená",J102,0)</f>
        <v>0</v>
      </c>
      <c r="BH102" s="162">
        <f>IF(N102="sníž. přenesená",J102,0)</f>
        <v>0</v>
      </c>
      <c r="BI102" s="162">
        <f>IF(N102="nulová",J102,0)</f>
        <v>0</v>
      </c>
      <c r="BJ102" s="23" t="s">
        <v>82</v>
      </c>
      <c r="BK102" s="162">
        <f>ROUND(I102*H102,2)</f>
        <v>0</v>
      </c>
      <c r="BL102" s="23" t="s">
        <v>194</v>
      </c>
      <c r="BM102" s="23" t="s">
        <v>561</v>
      </c>
    </row>
    <row r="103" spans="2:65" s="11" customFormat="1">
      <c r="B103" s="163"/>
      <c r="C103" s="164"/>
      <c r="D103" s="165" t="s">
        <v>196</v>
      </c>
      <c r="E103" s="166" t="s">
        <v>21</v>
      </c>
      <c r="F103" s="167" t="s">
        <v>562</v>
      </c>
      <c r="G103" s="164"/>
      <c r="H103" s="166" t="s">
        <v>21</v>
      </c>
      <c r="I103" s="168"/>
      <c r="J103" s="164"/>
      <c r="K103" s="164"/>
      <c r="L103" s="169"/>
      <c r="M103" s="170"/>
      <c r="N103" s="351"/>
      <c r="O103" s="351"/>
      <c r="P103" s="351"/>
      <c r="Q103" s="351"/>
      <c r="R103" s="351"/>
      <c r="S103" s="351"/>
      <c r="T103" s="171"/>
      <c r="AT103" s="172" t="s">
        <v>196</v>
      </c>
      <c r="AU103" s="172" t="s">
        <v>84</v>
      </c>
      <c r="AV103" s="11" t="s">
        <v>82</v>
      </c>
      <c r="AW103" s="11" t="s">
        <v>37</v>
      </c>
      <c r="AX103" s="11" t="s">
        <v>74</v>
      </c>
      <c r="AY103" s="172" t="s">
        <v>187</v>
      </c>
    </row>
    <row r="104" spans="2:65" s="12" customFormat="1">
      <c r="B104" s="173"/>
      <c r="C104" s="174"/>
      <c r="D104" s="165" t="s">
        <v>196</v>
      </c>
      <c r="E104" s="175" t="s">
        <v>21</v>
      </c>
      <c r="F104" s="176" t="s">
        <v>543</v>
      </c>
      <c r="G104" s="174"/>
      <c r="H104" s="177">
        <v>2.59</v>
      </c>
      <c r="I104" s="178"/>
      <c r="J104" s="174"/>
      <c r="K104" s="174"/>
      <c r="L104" s="179"/>
      <c r="M104" s="180"/>
      <c r="N104" s="352"/>
      <c r="O104" s="352"/>
      <c r="P104" s="352"/>
      <c r="Q104" s="352"/>
      <c r="R104" s="352"/>
      <c r="S104" s="352"/>
      <c r="T104" s="181"/>
      <c r="AT104" s="182" t="s">
        <v>196</v>
      </c>
      <c r="AU104" s="182" t="s">
        <v>84</v>
      </c>
      <c r="AV104" s="12" t="s">
        <v>84</v>
      </c>
      <c r="AW104" s="12" t="s">
        <v>37</v>
      </c>
      <c r="AX104" s="12" t="s">
        <v>82</v>
      </c>
      <c r="AY104" s="182" t="s">
        <v>187</v>
      </c>
    </row>
    <row r="105" spans="2:65" s="10" customFormat="1" ht="29.85" customHeight="1">
      <c r="B105" s="139"/>
      <c r="C105" s="140"/>
      <c r="D105" s="141" t="s">
        <v>73</v>
      </c>
      <c r="E105" s="151" t="s">
        <v>297</v>
      </c>
      <c r="F105" s="151" t="s">
        <v>298</v>
      </c>
      <c r="G105" s="140"/>
      <c r="H105" s="140"/>
      <c r="I105" s="143"/>
      <c r="J105" s="152">
        <f>BK105</f>
        <v>0</v>
      </c>
      <c r="K105" s="140"/>
      <c r="L105" s="145"/>
      <c r="M105" s="146"/>
      <c r="N105" s="347"/>
      <c r="O105" s="347"/>
      <c r="P105" s="348">
        <f>SUM(P106:P108)</f>
        <v>0</v>
      </c>
      <c r="Q105" s="347"/>
      <c r="R105" s="348">
        <f>SUM(R106:R108)</f>
        <v>0</v>
      </c>
      <c r="S105" s="347"/>
      <c r="T105" s="147">
        <f>SUM(T106:T108)</f>
        <v>0</v>
      </c>
      <c r="AR105" s="148" t="s">
        <v>82</v>
      </c>
      <c r="AT105" s="149" t="s">
        <v>73</v>
      </c>
      <c r="AU105" s="149" t="s">
        <v>82</v>
      </c>
      <c r="AY105" s="148" t="s">
        <v>187</v>
      </c>
      <c r="BK105" s="150">
        <f>SUM(BK106:BK108)</f>
        <v>0</v>
      </c>
    </row>
    <row r="106" spans="2:65" s="1" customFormat="1" ht="25.5" customHeight="1">
      <c r="B106" s="32"/>
      <c r="C106" s="153" t="s">
        <v>109</v>
      </c>
      <c r="D106" s="153" t="s">
        <v>189</v>
      </c>
      <c r="E106" s="154" t="s">
        <v>299</v>
      </c>
      <c r="F106" s="155" t="s">
        <v>300</v>
      </c>
      <c r="G106" s="156" t="s">
        <v>277</v>
      </c>
      <c r="H106" s="157">
        <v>2.59</v>
      </c>
      <c r="I106" s="158"/>
      <c r="J106" s="159">
        <f>ROUND(I106*H106,2)</f>
        <v>0</v>
      </c>
      <c r="K106" s="155" t="s">
        <v>193</v>
      </c>
      <c r="L106" s="47"/>
      <c r="M106" s="160" t="s">
        <v>21</v>
      </c>
      <c r="N106" s="349" t="s">
        <v>45</v>
      </c>
      <c r="O106" s="308"/>
      <c r="P106" s="350">
        <f>O106*H106</f>
        <v>0</v>
      </c>
      <c r="Q106" s="350">
        <v>0</v>
      </c>
      <c r="R106" s="350">
        <f>Q106*H106</f>
        <v>0</v>
      </c>
      <c r="S106" s="350">
        <v>0</v>
      </c>
      <c r="T106" s="161">
        <f>S106*H106</f>
        <v>0</v>
      </c>
      <c r="AR106" s="23" t="s">
        <v>194</v>
      </c>
      <c r="AT106" s="23" t="s">
        <v>189</v>
      </c>
      <c r="AU106" s="23" t="s">
        <v>84</v>
      </c>
      <c r="AY106" s="23" t="s">
        <v>187</v>
      </c>
      <c r="BE106" s="162">
        <f>IF(N106="základní",J106,0)</f>
        <v>0</v>
      </c>
      <c r="BF106" s="162">
        <f>IF(N106="snížená",J106,0)</f>
        <v>0</v>
      </c>
      <c r="BG106" s="162">
        <f>IF(N106="zákl. přenesená",J106,0)</f>
        <v>0</v>
      </c>
      <c r="BH106" s="162">
        <f>IF(N106="sníž. přenesená",J106,0)</f>
        <v>0</v>
      </c>
      <c r="BI106" s="162">
        <f>IF(N106="nulová",J106,0)</f>
        <v>0</v>
      </c>
      <c r="BJ106" s="23" t="s">
        <v>82</v>
      </c>
      <c r="BK106" s="162">
        <f>ROUND(I106*H106,2)</f>
        <v>0</v>
      </c>
      <c r="BL106" s="23" t="s">
        <v>194</v>
      </c>
      <c r="BM106" s="23" t="s">
        <v>563</v>
      </c>
    </row>
    <row r="107" spans="2:65" s="11" customFormat="1">
      <c r="B107" s="163"/>
      <c r="C107" s="164"/>
      <c r="D107" s="165" t="s">
        <v>196</v>
      </c>
      <c r="E107" s="166" t="s">
        <v>21</v>
      </c>
      <c r="F107" s="167" t="s">
        <v>564</v>
      </c>
      <c r="G107" s="164"/>
      <c r="H107" s="166" t="s">
        <v>21</v>
      </c>
      <c r="I107" s="168"/>
      <c r="J107" s="164"/>
      <c r="K107" s="164"/>
      <c r="L107" s="169"/>
      <c r="M107" s="170"/>
      <c r="N107" s="351"/>
      <c r="O107" s="351"/>
      <c r="P107" s="351"/>
      <c r="Q107" s="351"/>
      <c r="R107" s="351"/>
      <c r="S107" s="351"/>
      <c r="T107" s="171"/>
      <c r="AT107" s="172" t="s">
        <v>196</v>
      </c>
      <c r="AU107" s="172" t="s">
        <v>84</v>
      </c>
      <c r="AV107" s="11" t="s">
        <v>82</v>
      </c>
      <c r="AW107" s="11" t="s">
        <v>37</v>
      </c>
      <c r="AX107" s="11" t="s">
        <v>74</v>
      </c>
      <c r="AY107" s="172" t="s">
        <v>187</v>
      </c>
    </row>
    <row r="108" spans="2:65" s="12" customFormat="1">
      <c r="B108" s="173"/>
      <c r="C108" s="174"/>
      <c r="D108" s="165" t="s">
        <v>196</v>
      </c>
      <c r="E108" s="175" t="s">
        <v>21</v>
      </c>
      <c r="F108" s="176" t="s">
        <v>565</v>
      </c>
      <c r="G108" s="174"/>
      <c r="H108" s="177">
        <v>2.59</v>
      </c>
      <c r="I108" s="178"/>
      <c r="J108" s="174"/>
      <c r="K108" s="174"/>
      <c r="L108" s="179"/>
      <c r="M108" s="192"/>
      <c r="N108" s="193"/>
      <c r="O108" s="193"/>
      <c r="P108" s="193"/>
      <c r="Q108" s="193"/>
      <c r="R108" s="193"/>
      <c r="S108" s="193"/>
      <c r="T108" s="194"/>
      <c r="AT108" s="182" t="s">
        <v>196</v>
      </c>
      <c r="AU108" s="182" t="s">
        <v>84</v>
      </c>
      <c r="AV108" s="12" t="s">
        <v>84</v>
      </c>
      <c r="AW108" s="12" t="s">
        <v>37</v>
      </c>
      <c r="AX108" s="12" t="s">
        <v>82</v>
      </c>
      <c r="AY108" s="182" t="s">
        <v>187</v>
      </c>
    </row>
    <row r="109" spans="2:65" s="1" customFormat="1" ht="6.95" customHeight="1">
      <c r="B109" s="42"/>
      <c r="C109" s="43"/>
      <c r="D109" s="43"/>
      <c r="E109" s="43"/>
      <c r="F109" s="43"/>
      <c r="G109" s="43"/>
      <c r="H109" s="43"/>
      <c r="I109" s="108"/>
      <c r="J109" s="43"/>
      <c r="K109" s="43"/>
      <c r="L109" s="47"/>
    </row>
  </sheetData>
  <sheetProtection algorithmName="SHA-512" hashValue="T8SOtfR+FfoxDraraFiCqPW4fRDUdRsK+a2um/iN0Sw1Iw43YG9D/FXHi3QMkCXr0nBTsT8PyGkm6N1fKVG5DA==" saltValue="Kn4HSoNh+NJ/Z04pDFEmUBfFWs1w/+VELIi9yYVFKbSFI3Rq8M4uZ4wylUzEgbZZKe18nJRofJnrUERZ1zr6bQ==" spinCount="100000" sheet="1" objects="1" scenarios="1" formatColumns="0" formatRows="0" autoFilter="0"/>
  <autoFilter ref="C78:K108" xr:uid="{00000000-0009-0000-0000-000011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100-000000000000}"/>
    <hyperlink ref="G1:H1" location="C54" display="2) Rekapitulace" xr:uid="{00000000-0004-0000-1100-000001000000}"/>
    <hyperlink ref="J1" location="C78" display="3) Soupis prací" xr:uid="{00000000-0004-0000-1100-000002000000}"/>
    <hyperlink ref="L1:V1" location="'Rekapitulace stavby'!C2" display="Rekapitulace stavby" xr:uid="{00000000-0004-0000-1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BR84"/>
  <sheetViews>
    <sheetView showGridLines="0" workbookViewId="0" xr3:uid="{CF366857-BBDD-5199-9BC9-FF52903B0715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134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566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ROUND(J78,2)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ROUND(SUM(BE78:BE83), 2)</f>
        <v>0</v>
      </c>
      <c r="G30" s="308"/>
      <c r="H30" s="308"/>
      <c r="I30" s="338">
        <v>0.21</v>
      </c>
      <c r="J30" s="337">
        <f>ROUND(ROUND((SUM(BE78:BE83)),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ROUND(SUM(BF78:BF83), 2)</f>
        <v>0</v>
      </c>
      <c r="G31" s="308"/>
      <c r="H31" s="308"/>
      <c r="I31" s="338">
        <v>0.15</v>
      </c>
      <c r="J31" s="337">
        <f>ROUND(ROUND((SUM(BF78:BF83)),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ROUND(SUM(BG78:BG83),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ROUND(SUM(BH78:BH83),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ROUND(SUM(BI78:BI83),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18 - Sluneční hodiny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J78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J79</f>
        <v>0</v>
      </c>
      <c r="K57" s="119"/>
    </row>
    <row r="58" spans="2:47" s="8" customFormat="1" ht="19.899999999999999" customHeight="1">
      <c r="B58" s="120"/>
      <c r="C58" s="346"/>
      <c r="D58" s="121" t="s">
        <v>170</v>
      </c>
      <c r="E58" s="122"/>
      <c r="F58" s="122"/>
      <c r="G58" s="122"/>
      <c r="H58" s="122"/>
      <c r="I58" s="123"/>
      <c r="J58" s="124">
        <f>J80</f>
        <v>0</v>
      </c>
      <c r="K58" s="125"/>
    </row>
    <row r="59" spans="2:47" s="1" customFormat="1" ht="21.75" customHeight="1">
      <c r="B59" s="32"/>
      <c r="C59" s="308"/>
      <c r="D59" s="308"/>
      <c r="E59" s="308"/>
      <c r="F59" s="308"/>
      <c r="G59" s="308"/>
      <c r="H59" s="308"/>
      <c r="I59" s="326"/>
      <c r="J59" s="308"/>
      <c r="K59" s="35"/>
    </row>
    <row r="60" spans="2:47" s="1" customFormat="1" ht="6.95" customHeight="1">
      <c r="B60" s="42"/>
      <c r="C60" s="43"/>
      <c r="D60" s="43"/>
      <c r="E60" s="43"/>
      <c r="F60" s="43"/>
      <c r="G60" s="43"/>
      <c r="H60" s="43"/>
      <c r="I60" s="108"/>
      <c r="J60" s="43"/>
      <c r="K60" s="44"/>
    </row>
    <row r="64" spans="2:47" s="1" customFormat="1" ht="6.95" customHeight="1">
      <c r="B64" s="45"/>
      <c r="C64" s="46"/>
      <c r="D64" s="46"/>
      <c r="E64" s="46"/>
      <c r="F64" s="46"/>
      <c r="G64" s="46"/>
      <c r="H64" s="46"/>
      <c r="I64" s="111"/>
      <c r="J64" s="46"/>
      <c r="K64" s="46"/>
      <c r="L64" s="47"/>
    </row>
    <row r="65" spans="2:63" s="1" customFormat="1" ht="36.950000000000003" customHeight="1">
      <c r="B65" s="32"/>
      <c r="C65" s="48" t="s">
        <v>171</v>
      </c>
      <c r="D65" s="49"/>
      <c r="E65" s="49"/>
      <c r="F65" s="49"/>
      <c r="G65" s="49"/>
      <c r="H65" s="49"/>
      <c r="I65" s="126"/>
      <c r="J65" s="49"/>
      <c r="K65" s="49"/>
      <c r="L65" s="47"/>
    </row>
    <row r="66" spans="2:63" s="1" customFormat="1" ht="6.95" customHeight="1">
      <c r="B66" s="32"/>
      <c r="C66" s="49"/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14.45" customHeight="1">
      <c r="B67" s="32"/>
      <c r="C67" s="51" t="s">
        <v>18</v>
      </c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6.5" customHeight="1">
      <c r="B68" s="32"/>
      <c r="C68" s="49"/>
      <c r="D68" s="49"/>
      <c r="E68" s="281" t="str">
        <f>E7</f>
        <v>Rekonstrukce zahrady mateřské školky Šponarova</v>
      </c>
      <c r="F68" s="282"/>
      <c r="G68" s="282"/>
      <c r="H68" s="282"/>
      <c r="I68" s="126"/>
      <c r="J68" s="49"/>
      <c r="K68" s="49"/>
      <c r="L68" s="47"/>
    </row>
    <row r="69" spans="2:63" s="1" customFormat="1" ht="14.45" customHeight="1">
      <c r="B69" s="32"/>
      <c r="C69" s="51" t="s">
        <v>161</v>
      </c>
      <c r="D69" s="49"/>
      <c r="E69" s="49"/>
      <c r="F69" s="49"/>
      <c r="G69" s="49"/>
      <c r="H69" s="49"/>
      <c r="I69" s="126"/>
      <c r="J69" s="49"/>
      <c r="K69" s="49"/>
      <c r="L69" s="47"/>
    </row>
    <row r="70" spans="2:63" s="1" customFormat="1" ht="17.25" customHeight="1">
      <c r="B70" s="32"/>
      <c r="C70" s="49"/>
      <c r="D70" s="49"/>
      <c r="E70" s="274" t="str">
        <f>E9</f>
        <v>18 - Sluneční hodiny</v>
      </c>
      <c r="F70" s="283"/>
      <c r="G70" s="283"/>
      <c r="H70" s="283"/>
      <c r="I70" s="126"/>
      <c r="J70" s="49"/>
      <c r="K70" s="49"/>
      <c r="L70" s="47"/>
    </row>
    <row r="71" spans="2:63" s="1" customFormat="1" ht="6.95" customHeight="1">
      <c r="B71" s="32"/>
      <c r="C71" s="49"/>
      <c r="D71" s="49"/>
      <c r="E71" s="49"/>
      <c r="F71" s="49"/>
      <c r="G71" s="49"/>
      <c r="H71" s="49"/>
      <c r="I71" s="126"/>
      <c r="J71" s="49"/>
      <c r="K71" s="49"/>
      <c r="L71" s="47"/>
    </row>
    <row r="72" spans="2:63" s="1" customFormat="1" ht="18" customHeight="1">
      <c r="B72" s="32"/>
      <c r="C72" s="51" t="s">
        <v>23</v>
      </c>
      <c r="D72" s="49"/>
      <c r="E72" s="49"/>
      <c r="F72" s="127" t="str">
        <f>F12</f>
        <v>Ul. Šponarova 1503/16</v>
      </c>
      <c r="G72" s="49"/>
      <c r="H72" s="49"/>
      <c r="I72" s="128" t="s">
        <v>25</v>
      </c>
      <c r="J72" s="59" t="str">
        <f>IF(J12="","",J12)</f>
        <v>2. 12. 2018</v>
      </c>
      <c r="K72" s="49"/>
      <c r="L72" s="47"/>
    </row>
    <row r="73" spans="2:63" s="1" customFormat="1" ht="6.95" customHeight="1">
      <c r="B73" s="32"/>
      <c r="C73" s="49"/>
      <c r="D73" s="49"/>
      <c r="E73" s="49"/>
      <c r="F73" s="49"/>
      <c r="G73" s="49"/>
      <c r="H73" s="49"/>
      <c r="I73" s="126"/>
      <c r="J73" s="49"/>
      <c r="K73" s="49"/>
      <c r="L73" s="47"/>
    </row>
    <row r="74" spans="2:63" s="1" customFormat="1">
      <c r="B74" s="32"/>
      <c r="C74" s="51" t="s">
        <v>27</v>
      </c>
      <c r="D74" s="49"/>
      <c r="E74" s="49"/>
      <c r="F74" s="127" t="str">
        <f>E15</f>
        <v>MŠ Harmonie</v>
      </c>
      <c r="G74" s="49"/>
      <c r="H74" s="49"/>
      <c r="I74" s="128" t="s">
        <v>34</v>
      </c>
      <c r="J74" s="127" t="str">
        <f>E21</f>
        <v>Ing. Dagmar Rudolfová, Ing. Miroslava Najman</v>
      </c>
      <c r="K74" s="49"/>
      <c r="L74" s="47"/>
    </row>
    <row r="75" spans="2:63" s="1" customFormat="1" ht="14.45" customHeight="1">
      <c r="B75" s="32"/>
      <c r="C75" s="51" t="s">
        <v>32</v>
      </c>
      <c r="D75" s="49"/>
      <c r="E75" s="49"/>
      <c r="F75" s="127" t="str">
        <f>IF(E18="","",E18)</f>
        <v/>
      </c>
      <c r="G75" s="49"/>
      <c r="H75" s="49"/>
      <c r="I75" s="126"/>
      <c r="J75" s="49"/>
      <c r="K75" s="49"/>
      <c r="L75" s="47"/>
    </row>
    <row r="76" spans="2:63" s="1" customFormat="1" ht="10.35" customHeight="1">
      <c r="B76" s="32"/>
      <c r="C76" s="49"/>
      <c r="D76" s="49"/>
      <c r="E76" s="49"/>
      <c r="F76" s="49"/>
      <c r="G76" s="49"/>
      <c r="H76" s="49"/>
      <c r="I76" s="126"/>
      <c r="J76" s="49"/>
      <c r="K76" s="49"/>
      <c r="L76" s="47"/>
    </row>
    <row r="77" spans="2:63" s="9" customFormat="1" ht="29.25" customHeight="1">
      <c r="B77" s="129"/>
      <c r="C77" s="130" t="s">
        <v>172</v>
      </c>
      <c r="D77" s="131" t="s">
        <v>59</v>
      </c>
      <c r="E77" s="131" t="s">
        <v>55</v>
      </c>
      <c r="F77" s="131" t="s">
        <v>173</v>
      </c>
      <c r="G77" s="131" t="s">
        <v>174</v>
      </c>
      <c r="H77" s="131" t="s">
        <v>175</v>
      </c>
      <c r="I77" s="132" t="s">
        <v>176</v>
      </c>
      <c r="J77" s="131" t="s">
        <v>165</v>
      </c>
      <c r="K77" s="133" t="s">
        <v>177</v>
      </c>
      <c r="L77" s="134"/>
      <c r="M77" s="66" t="s">
        <v>178</v>
      </c>
      <c r="N77" s="67" t="s">
        <v>44</v>
      </c>
      <c r="O77" s="67" t="s">
        <v>179</v>
      </c>
      <c r="P77" s="67" t="s">
        <v>180</v>
      </c>
      <c r="Q77" s="67" t="s">
        <v>181</v>
      </c>
      <c r="R77" s="67" t="s">
        <v>182</v>
      </c>
      <c r="S77" s="67" t="s">
        <v>183</v>
      </c>
      <c r="T77" s="68" t="s">
        <v>184</v>
      </c>
    </row>
    <row r="78" spans="2:63" s="1" customFormat="1" ht="29.25" customHeight="1">
      <c r="B78" s="32"/>
      <c r="C78" s="72" t="s">
        <v>166</v>
      </c>
      <c r="D78" s="49"/>
      <c r="E78" s="49"/>
      <c r="F78" s="49"/>
      <c r="G78" s="49"/>
      <c r="H78" s="49"/>
      <c r="I78" s="126"/>
      <c r="J78" s="135">
        <f>BK78</f>
        <v>0</v>
      </c>
      <c r="K78" s="49"/>
      <c r="L78" s="47"/>
      <c r="M78" s="69"/>
      <c r="N78" s="70"/>
      <c r="O78" s="70"/>
      <c r="P78" s="136">
        <f>P79</f>
        <v>0</v>
      </c>
      <c r="Q78" s="70"/>
      <c r="R78" s="136">
        <f>R79</f>
        <v>0</v>
      </c>
      <c r="S78" s="70"/>
      <c r="T78" s="137">
        <f>T79</f>
        <v>0</v>
      </c>
      <c r="AT78" s="23" t="s">
        <v>73</v>
      </c>
      <c r="AU78" s="23" t="s">
        <v>167</v>
      </c>
      <c r="BK78" s="138">
        <f>BK79</f>
        <v>0</v>
      </c>
    </row>
    <row r="79" spans="2:63" s="10" customFormat="1" ht="37.35" customHeight="1">
      <c r="B79" s="139"/>
      <c r="C79" s="140"/>
      <c r="D79" s="141" t="s">
        <v>73</v>
      </c>
      <c r="E79" s="142" t="s">
        <v>185</v>
      </c>
      <c r="F79" s="142" t="s">
        <v>186</v>
      </c>
      <c r="G79" s="140"/>
      <c r="H79" s="140"/>
      <c r="I79" s="143"/>
      <c r="J79" s="144">
        <f>BK79</f>
        <v>0</v>
      </c>
      <c r="K79" s="140"/>
      <c r="L79" s="145"/>
      <c r="M79" s="146"/>
      <c r="N79" s="347"/>
      <c r="O79" s="347"/>
      <c r="P79" s="348">
        <f>P80</f>
        <v>0</v>
      </c>
      <c r="Q79" s="347"/>
      <c r="R79" s="348">
        <f>R80</f>
        <v>0</v>
      </c>
      <c r="S79" s="347"/>
      <c r="T79" s="147">
        <f>T80</f>
        <v>0</v>
      </c>
      <c r="AR79" s="148" t="s">
        <v>82</v>
      </c>
      <c r="AT79" s="149" t="s">
        <v>73</v>
      </c>
      <c r="AU79" s="149" t="s">
        <v>74</v>
      </c>
      <c r="AY79" s="148" t="s">
        <v>187</v>
      </c>
      <c r="BK79" s="150">
        <f>BK80</f>
        <v>0</v>
      </c>
    </row>
    <row r="80" spans="2:63" s="10" customFormat="1" ht="19.899999999999999" customHeight="1">
      <c r="B80" s="139"/>
      <c r="C80" s="140"/>
      <c r="D80" s="141" t="s">
        <v>73</v>
      </c>
      <c r="E80" s="151" t="s">
        <v>222</v>
      </c>
      <c r="F80" s="151" t="s">
        <v>223</v>
      </c>
      <c r="G80" s="140"/>
      <c r="H80" s="140"/>
      <c r="I80" s="143"/>
      <c r="J80" s="152">
        <f>BK80</f>
        <v>0</v>
      </c>
      <c r="K80" s="140"/>
      <c r="L80" s="145"/>
      <c r="M80" s="146"/>
      <c r="N80" s="347"/>
      <c r="O80" s="347"/>
      <c r="P80" s="348">
        <f>SUM(P81:P83)</f>
        <v>0</v>
      </c>
      <c r="Q80" s="347"/>
      <c r="R80" s="348">
        <f>SUM(R81:R83)</f>
        <v>0</v>
      </c>
      <c r="S80" s="347"/>
      <c r="T80" s="147">
        <f>SUM(T81:T83)</f>
        <v>0</v>
      </c>
      <c r="AR80" s="148" t="s">
        <v>82</v>
      </c>
      <c r="AT80" s="149" t="s">
        <v>73</v>
      </c>
      <c r="AU80" s="149" t="s">
        <v>82</v>
      </c>
      <c r="AY80" s="148" t="s">
        <v>187</v>
      </c>
      <c r="BK80" s="150">
        <f>SUM(BK81:BK83)</f>
        <v>0</v>
      </c>
    </row>
    <row r="81" spans="2:65" s="1" customFormat="1" ht="16.5" customHeight="1">
      <c r="B81" s="32"/>
      <c r="C81" s="153" t="s">
        <v>82</v>
      </c>
      <c r="D81" s="153" t="s">
        <v>189</v>
      </c>
      <c r="E81" s="154" t="s">
        <v>567</v>
      </c>
      <c r="F81" s="155" t="s">
        <v>568</v>
      </c>
      <c r="G81" s="156" t="s">
        <v>313</v>
      </c>
      <c r="H81" s="157">
        <v>1</v>
      </c>
      <c r="I81" s="158"/>
      <c r="J81" s="159">
        <f>ROUND(I81*H81,2)</f>
        <v>0</v>
      </c>
      <c r="K81" s="155" t="s">
        <v>21</v>
      </c>
      <c r="L81" s="47"/>
      <c r="M81" s="160" t="s">
        <v>21</v>
      </c>
      <c r="N81" s="349" t="s">
        <v>45</v>
      </c>
      <c r="O81" s="308"/>
      <c r="P81" s="350">
        <f>O81*H81</f>
        <v>0</v>
      </c>
      <c r="Q81" s="350">
        <v>0</v>
      </c>
      <c r="R81" s="350">
        <f>Q81*H81</f>
        <v>0</v>
      </c>
      <c r="S81" s="350">
        <v>0</v>
      </c>
      <c r="T81" s="161">
        <f>S81*H81</f>
        <v>0</v>
      </c>
      <c r="AR81" s="23" t="s">
        <v>194</v>
      </c>
      <c r="AT81" s="23" t="s">
        <v>189</v>
      </c>
      <c r="AU81" s="23" t="s">
        <v>84</v>
      </c>
      <c r="AY81" s="23" t="s">
        <v>187</v>
      </c>
      <c r="BE81" s="162">
        <f>IF(N81="základní",J81,0)</f>
        <v>0</v>
      </c>
      <c r="BF81" s="162">
        <f>IF(N81="snížená",J81,0)</f>
        <v>0</v>
      </c>
      <c r="BG81" s="162">
        <f>IF(N81="zákl. přenesená",J81,0)</f>
        <v>0</v>
      </c>
      <c r="BH81" s="162">
        <f>IF(N81="sníž. přenesená",J81,0)</f>
        <v>0</v>
      </c>
      <c r="BI81" s="162">
        <f>IF(N81="nulová",J81,0)</f>
        <v>0</v>
      </c>
      <c r="BJ81" s="23" t="s">
        <v>82</v>
      </c>
      <c r="BK81" s="162">
        <f>ROUND(I81*H81,2)</f>
        <v>0</v>
      </c>
      <c r="BL81" s="23" t="s">
        <v>194</v>
      </c>
      <c r="BM81" s="23" t="s">
        <v>569</v>
      </c>
    </row>
    <row r="82" spans="2:65" s="11" customFormat="1">
      <c r="B82" s="163"/>
      <c r="C82" s="164"/>
      <c r="D82" s="165" t="s">
        <v>196</v>
      </c>
      <c r="E82" s="166" t="s">
        <v>21</v>
      </c>
      <c r="F82" s="167" t="s">
        <v>570</v>
      </c>
      <c r="G82" s="164"/>
      <c r="H82" s="166" t="s">
        <v>21</v>
      </c>
      <c r="I82" s="168"/>
      <c r="J82" s="164"/>
      <c r="K82" s="164"/>
      <c r="L82" s="169"/>
      <c r="M82" s="170"/>
      <c r="N82" s="351"/>
      <c r="O82" s="351"/>
      <c r="P82" s="351"/>
      <c r="Q82" s="351"/>
      <c r="R82" s="351"/>
      <c r="S82" s="351"/>
      <c r="T82" s="171"/>
      <c r="AT82" s="172" t="s">
        <v>196</v>
      </c>
      <c r="AU82" s="172" t="s">
        <v>84</v>
      </c>
      <c r="AV82" s="11" t="s">
        <v>82</v>
      </c>
      <c r="AW82" s="11" t="s">
        <v>37</v>
      </c>
      <c r="AX82" s="11" t="s">
        <v>74</v>
      </c>
      <c r="AY82" s="172" t="s">
        <v>187</v>
      </c>
    </row>
    <row r="83" spans="2:65" s="12" customFormat="1">
      <c r="B83" s="173"/>
      <c r="C83" s="174"/>
      <c r="D83" s="165" t="s">
        <v>196</v>
      </c>
      <c r="E83" s="175" t="s">
        <v>21</v>
      </c>
      <c r="F83" s="176" t="s">
        <v>82</v>
      </c>
      <c r="G83" s="174"/>
      <c r="H83" s="177">
        <v>1</v>
      </c>
      <c r="I83" s="178"/>
      <c r="J83" s="174"/>
      <c r="K83" s="174"/>
      <c r="L83" s="179"/>
      <c r="M83" s="192"/>
      <c r="N83" s="193"/>
      <c r="O83" s="193"/>
      <c r="P83" s="193"/>
      <c r="Q83" s="193"/>
      <c r="R83" s="193"/>
      <c r="S83" s="193"/>
      <c r="T83" s="194"/>
      <c r="AT83" s="182" t="s">
        <v>196</v>
      </c>
      <c r="AU83" s="182" t="s">
        <v>84</v>
      </c>
      <c r="AV83" s="12" t="s">
        <v>84</v>
      </c>
      <c r="AW83" s="12" t="s">
        <v>37</v>
      </c>
      <c r="AX83" s="12" t="s">
        <v>82</v>
      </c>
      <c r="AY83" s="182" t="s">
        <v>187</v>
      </c>
    </row>
    <row r="84" spans="2:65" s="1" customFormat="1" ht="6.95" customHeight="1">
      <c r="B84" s="42"/>
      <c r="C84" s="43"/>
      <c r="D84" s="43"/>
      <c r="E84" s="43"/>
      <c r="F84" s="43"/>
      <c r="G84" s="43"/>
      <c r="H84" s="43"/>
      <c r="I84" s="108"/>
      <c r="J84" s="43"/>
      <c r="K84" s="43"/>
      <c r="L84" s="47"/>
    </row>
  </sheetData>
  <sheetProtection algorithmName="SHA-512" hashValue="sLiMVUmTA70lnTKhgyKp1bTlZVY01Zb/4juaQFYe7m2vwp7D0VW7ARlxJ5f2xYjlENYSv82NpZ9AkyZsxURewA==" saltValue="CIVjJ1FeA0zXxVMjZ8H19neDwGAGDfWnN39Eo+fKPPPKvL8VZIkWO1putSaBicVvWZoq4Hsmf4HwXpE2D9lk2A==" spinCount="100000" sheet="1" objects="1" scenarios="1" formatColumns="0" formatRows="0" autoFilter="0"/>
  <autoFilter ref="C77:K83" xr:uid="{00000000-0009-0000-0000-000012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200-000000000000}"/>
    <hyperlink ref="G1:H1" location="C54" display="2) Rekapitulace" xr:uid="{00000000-0004-0000-1200-000001000000}"/>
    <hyperlink ref="J1" location="C77" display="3) Soupis prací" xr:uid="{00000000-0004-0000-1200-000002000000}"/>
    <hyperlink ref="L1:V1" location="'Rekapitulace stavby'!C2" display="Rekapitulace stavby" xr:uid="{00000000-0004-0000-1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04"/>
  <sheetViews>
    <sheetView showGridLines="0" workbookViewId="0" xr3:uid="{958C4451-9541-5A59-BF78-D2F731DF1C81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83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162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ROUND(SUM(BE79:BE103), 2)</f>
        <v>0</v>
      </c>
      <c r="G30" s="308"/>
      <c r="H30" s="308"/>
      <c r="I30" s="338">
        <v>0.21</v>
      </c>
      <c r="J30" s="337">
        <f>ROUND(ROUND((SUM(BE79:BE103)),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ROUND(SUM(BF79:BF103), 2)</f>
        <v>0</v>
      </c>
      <c r="G31" s="308"/>
      <c r="H31" s="308"/>
      <c r="I31" s="338">
        <v>0.15</v>
      </c>
      <c r="J31" s="337">
        <f>ROUND(ROUND((SUM(BF79:BF103)),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ROUND(SUM(BG79:BG103),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ROUND(SUM(BH79:BH103),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ROUND(SUM(BI79:BI103),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 xml:space="preserve">01 - Proutěné iglů 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170</v>
      </c>
      <c r="E59" s="122"/>
      <c r="F59" s="122"/>
      <c r="G59" s="122"/>
      <c r="H59" s="122"/>
      <c r="I59" s="123"/>
      <c r="J59" s="124">
        <f>J99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 xml:space="preserve">01 - Proutěné iglů 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2.9999999999999997E-4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P81+P99</f>
        <v>0</v>
      </c>
      <c r="Q80" s="347"/>
      <c r="R80" s="348">
        <f>R81+R99</f>
        <v>2.9999999999999997E-4</v>
      </c>
      <c r="S80" s="347"/>
      <c r="T80" s="147">
        <f>T81+T99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BK81+BK99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SUM(P82:P98)</f>
        <v>0</v>
      </c>
      <c r="Q81" s="347"/>
      <c r="R81" s="348">
        <f>SUM(R82:R98)</f>
        <v>2.9999999999999997E-4</v>
      </c>
      <c r="S81" s="347"/>
      <c r="T81" s="147">
        <f>SUM(T82:T98)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SUM(BK82:BK98)</f>
        <v>0</v>
      </c>
    </row>
    <row r="82" spans="2:65" s="1" customFormat="1" ht="25.5" customHeight="1">
      <c r="B82" s="32"/>
      <c r="C82" s="153" t="s">
        <v>82</v>
      </c>
      <c r="D82" s="153" t="s">
        <v>189</v>
      </c>
      <c r="E82" s="154" t="s">
        <v>190</v>
      </c>
      <c r="F82" s="155" t="s">
        <v>191</v>
      </c>
      <c r="G82" s="156" t="s">
        <v>192</v>
      </c>
      <c r="H82" s="157">
        <v>1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195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197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82</v>
      </c>
      <c r="G84" s="174"/>
      <c r="H84" s="177">
        <v>1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25.5" customHeight="1">
      <c r="B85" s="32"/>
      <c r="C85" s="153" t="s">
        <v>84</v>
      </c>
      <c r="D85" s="153" t="s">
        <v>189</v>
      </c>
      <c r="E85" s="154" t="s">
        <v>198</v>
      </c>
      <c r="F85" s="155" t="s">
        <v>199</v>
      </c>
      <c r="G85" s="156" t="s">
        <v>192</v>
      </c>
      <c r="H85" s="157">
        <v>1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200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197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82</v>
      </c>
      <c r="G87" s="174"/>
      <c r="H87" s="177">
        <v>1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25.5" customHeight="1">
      <c r="B88" s="32"/>
      <c r="C88" s="153" t="s">
        <v>201</v>
      </c>
      <c r="D88" s="153" t="s">
        <v>189</v>
      </c>
      <c r="E88" s="154" t="s">
        <v>202</v>
      </c>
      <c r="F88" s="155" t="s">
        <v>203</v>
      </c>
      <c r="G88" s="156" t="s">
        <v>192</v>
      </c>
      <c r="H88" s="157">
        <v>1</v>
      </c>
      <c r="I88" s="158"/>
      <c r="J88" s="159">
        <f>ROUND(I88*H88,2)</f>
        <v>0</v>
      </c>
      <c r="K88" s="155" t="s">
        <v>193</v>
      </c>
      <c r="L88" s="47"/>
      <c r="M88" s="160" t="s">
        <v>21</v>
      </c>
      <c r="N88" s="349" t="s">
        <v>45</v>
      </c>
      <c r="O88" s="308"/>
      <c r="P88" s="350">
        <f>O88*H88</f>
        <v>0</v>
      </c>
      <c r="Q88" s="350">
        <v>0</v>
      </c>
      <c r="R88" s="350">
        <f>Q88*H88</f>
        <v>0</v>
      </c>
      <c r="S88" s="350">
        <v>0</v>
      </c>
      <c r="T88" s="161">
        <f>S88*H88</f>
        <v>0</v>
      </c>
      <c r="AR88" s="23" t="s">
        <v>194</v>
      </c>
      <c r="AT88" s="23" t="s">
        <v>189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204</v>
      </c>
    </row>
    <row r="89" spans="2:65" s="11" customFormat="1">
      <c r="B89" s="163"/>
      <c r="C89" s="164"/>
      <c r="D89" s="165" t="s">
        <v>196</v>
      </c>
      <c r="E89" s="166" t="s">
        <v>21</v>
      </c>
      <c r="F89" s="167" t="s">
        <v>197</v>
      </c>
      <c r="G89" s="164"/>
      <c r="H89" s="166" t="s">
        <v>21</v>
      </c>
      <c r="I89" s="168"/>
      <c r="J89" s="164"/>
      <c r="K89" s="164"/>
      <c r="L89" s="169"/>
      <c r="M89" s="170"/>
      <c r="N89" s="351"/>
      <c r="O89" s="351"/>
      <c r="P89" s="351"/>
      <c r="Q89" s="351"/>
      <c r="R89" s="351"/>
      <c r="S89" s="351"/>
      <c r="T89" s="171"/>
      <c r="AT89" s="172" t="s">
        <v>196</v>
      </c>
      <c r="AU89" s="172" t="s">
        <v>84</v>
      </c>
      <c r="AV89" s="11" t="s">
        <v>82</v>
      </c>
      <c r="AW89" s="11" t="s">
        <v>37</v>
      </c>
      <c r="AX89" s="11" t="s">
        <v>74</v>
      </c>
      <c r="AY89" s="172" t="s">
        <v>187</v>
      </c>
    </row>
    <row r="90" spans="2:65" s="12" customFormat="1">
      <c r="B90" s="173"/>
      <c r="C90" s="174"/>
      <c r="D90" s="165" t="s">
        <v>196</v>
      </c>
      <c r="E90" s="175" t="s">
        <v>21</v>
      </c>
      <c r="F90" s="176" t="s">
        <v>82</v>
      </c>
      <c r="G90" s="174"/>
      <c r="H90" s="177">
        <v>1</v>
      </c>
      <c r="I90" s="178"/>
      <c r="J90" s="174"/>
      <c r="K90" s="174"/>
      <c r="L90" s="179"/>
      <c r="M90" s="180"/>
      <c r="N90" s="352"/>
      <c r="O90" s="352"/>
      <c r="P90" s="352"/>
      <c r="Q90" s="352"/>
      <c r="R90" s="352"/>
      <c r="S90" s="352"/>
      <c r="T90" s="181"/>
      <c r="AT90" s="182" t="s">
        <v>196</v>
      </c>
      <c r="AU90" s="182" t="s">
        <v>84</v>
      </c>
      <c r="AV90" s="12" t="s">
        <v>84</v>
      </c>
      <c r="AW90" s="12" t="s">
        <v>37</v>
      </c>
      <c r="AX90" s="12" t="s">
        <v>82</v>
      </c>
      <c r="AY90" s="182" t="s">
        <v>187</v>
      </c>
    </row>
    <row r="91" spans="2:65" s="1" customFormat="1" ht="38.25" customHeight="1">
      <c r="B91" s="32"/>
      <c r="C91" s="153" t="s">
        <v>194</v>
      </c>
      <c r="D91" s="153" t="s">
        <v>189</v>
      </c>
      <c r="E91" s="154" t="s">
        <v>205</v>
      </c>
      <c r="F91" s="155" t="s">
        <v>206</v>
      </c>
      <c r="G91" s="156" t="s">
        <v>192</v>
      </c>
      <c r="H91" s="157">
        <v>10</v>
      </c>
      <c r="I91" s="158"/>
      <c r="J91" s="159">
        <f>ROUND(I91*H91,2)</f>
        <v>0</v>
      </c>
      <c r="K91" s="155" t="s">
        <v>193</v>
      </c>
      <c r="L91" s="47"/>
      <c r="M91" s="160" t="s">
        <v>21</v>
      </c>
      <c r="N91" s="349" t="s">
        <v>45</v>
      </c>
      <c r="O91" s="308"/>
      <c r="P91" s="350">
        <f>O91*H91</f>
        <v>0</v>
      </c>
      <c r="Q91" s="350">
        <v>0</v>
      </c>
      <c r="R91" s="350">
        <f>Q91*H91</f>
        <v>0</v>
      </c>
      <c r="S91" s="350">
        <v>0</v>
      </c>
      <c r="T91" s="161">
        <f>S91*H91</f>
        <v>0</v>
      </c>
      <c r="AR91" s="23" t="s">
        <v>194</v>
      </c>
      <c r="AT91" s="23" t="s">
        <v>189</v>
      </c>
      <c r="AU91" s="23" t="s">
        <v>84</v>
      </c>
      <c r="AY91" s="23" t="s">
        <v>187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23" t="s">
        <v>82</v>
      </c>
      <c r="BK91" s="162">
        <f>ROUND(I91*H91,2)</f>
        <v>0</v>
      </c>
      <c r="BL91" s="23" t="s">
        <v>194</v>
      </c>
      <c r="BM91" s="23" t="s">
        <v>207</v>
      </c>
    </row>
    <row r="92" spans="2:65" s="11" customFormat="1">
      <c r="B92" s="163"/>
      <c r="C92" s="164"/>
      <c r="D92" s="165" t="s">
        <v>196</v>
      </c>
      <c r="E92" s="166" t="s">
        <v>21</v>
      </c>
      <c r="F92" s="167" t="s">
        <v>208</v>
      </c>
      <c r="G92" s="164"/>
      <c r="H92" s="166" t="s">
        <v>21</v>
      </c>
      <c r="I92" s="168"/>
      <c r="J92" s="164"/>
      <c r="K92" s="164"/>
      <c r="L92" s="169"/>
      <c r="M92" s="170"/>
      <c r="N92" s="351"/>
      <c r="O92" s="351"/>
      <c r="P92" s="351"/>
      <c r="Q92" s="351"/>
      <c r="R92" s="351"/>
      <c r="S92" s="351"/>
      <c r="T92" s="171"/>
      <c r="AT92" s="172" t="s">
        <v>196</v>
      </c>
      <c r="AU92" s="172" t="s">
        <v>84</v>
      </c>
      <c r="AV92" s="11" t="s">
        <v>82</v>
      </c>
      <c r="AW92" s="11" t="s">
        <v>37</v>
      </c>
      <c r="AX92" s="11" t="s">
        <v>74</v>
      </c>
      <c r="AY92" s="172" t="s">
        <v>187</v>
      </c>
    </row>
    <row r="93" spans="2:65" s="12" customFormat="1">
      <c r="B93" s="173"/>
      <c r="C93" s="174"/>
      <c r="D93" s="165" t="s">
        <v>196</v>
      </c>
      <c r="E93" s="175" t="s">
        <v>21</v>
      </c>
      <c r="F93" s="176" t="s">
        <v>109</v>
      </c>
      <c r="G93" s="174"/>
      <c r="H93" s="177">
        <v>10</v>
      </c>
      <c r="I93" s="178"/>
      <c r="J93" s="174"/>
      <c r="K93" s="174"/>
      <c r="L93" s="179"/>
      <c r="M93" s="180"/>
      <c r="N93" s="352"/>
      <c r="O93" s="352"/>
      <c r="P93" s="352"/>
      <c r="Q93" s="352"/>
      <c r="R93" s="352"/>
      <c r="S93" s="352"/>
      <c r="T93" s="181"/>
      <c r="AT93" s="182" t="s">
        <v>196</v>
      </c>
      <c r="AU93" s="182" t="s">
        <v>84</v>
      </c>
      <c r="AV93" s="12" t="s">
        <v>84</v>
      </c>
      <c r="AW93" s="12" t="s">
        <v>37</v>
      </c>
      <c r="AX93" s="12" t="s">
        <v>82</v>
      </c>
      <c r="AY93" s="182" t="s">
        <v>187</v>
      </c>
    </row>
    <row r="94" spans="2:65" s="1" customFormat="1" ht="25.5" customHeight="1">
      <c r="B94" s="32"/>
      <c r="C94" s="153" t="s">
        <v>209</v>
      </c>
      <c r="D94" s="153" t="s">
        <v>189</v>
      </c>
      <c r="E94" s="154" t="s">
        <v>210</v>
      </c>
      <c r="F94" s="155" t="s">
        <v>211</v>
      </c>
      <c r="G94" s="156" t="s">
        <v>192</v>
      </c>
      <c r="H94" s="157">
        <v>10</v>
      </c>
      <c r="I94" s="158"/>
      <c r="J94" s="159">
        <f>ROUND(I94*H94,2)</f>
        <v>0</v>
      </c>
      <c r="K94" s="155" t="s">
        <v>193</v>
      </c>
      <c r="L94" s="47"/>
      <c r="M94" s="160" t="s">
        <v>21</v>
      </c>
      <c r="N94" s="349" t="s">
        <v>45</v>
      </c>
      <c r="O94" s="308"/>
      <c r="P94" s="350">
        <f>O94*H94</f>
        <v>0</v>
      </c>
      <c r="Q94" s="350">
        <v>0</v>
      </c>
      <c r="R94" s="350">
        <f>Q94*H94</f>
        <v>0</v>
      </c>
      <c r="S94" s="350">
        <v>0</v>
      </c>
      <c r="T94" s="161">
        <f>S94*H94</f>
        <v>0</v>
      </c>
      <c r="AR94" s="23" t="s">
        <v>194</v>
      </c>
      <c r="AT94" s="23" t="s">
        <v>189</v>
      </c>
      <c r="AU94" s="23" t="s">
        <v>84</v>
      </c>
      <c r="AY94" s="23" t="s">
        <v>187</v>
      </c>
      <c r="BE94" s="162">
        <f>IF(N94="základní",J94,0)</f>
        <v>0</v>
      </c>
      <c r="BF94" s="162">
        <f>IF(N94="snížená",J94,0)</f>
        <v>0</v>
      </c>
      <c r="BG94" s="162">
        <f>IF(N94="zákl. přenesená",J94,0)</f>
        <v>0</v>
      </c>
      <c r="BH94" s="162">
        <f>IF(N94="sníž. přenesená",J94,0)</f>
        <v>0</v>
      </c>
      <c r="BI94" s="162">
        <f>IF(N94="nulová",J94,0)</f>
        <v>0</v>
      </c>
      <c r="BJ94" s="23" t="s">
        <v>82</v>
      </c>
      <c r="BK94" s="162">
        <f>ROUND(I94*H94,2)</f>
        <v>0</v>
      </c>
      <c r="BL94" s="23" t="s">
        <v>194</v>
      </c>
      <c r="BM94" s="23" t="s">
        <v>212</v>
      </c>
    </row>
    <row r="95" spans="2:65" s="11" customFormat="1">
      <c r="B95" s="163"/>
      <c r="C95" s="164"/>
      <c r="D95" s="165" t="s">
        <v>196</v>
      </c>
      <c r="E95" s="166" t="s">
        <v>21</v>
      </c>
      <c r="F95" s="167" t="s">
        <v>213</v>
      </c>
      <c r="G95" s="164"/>
      <c r="H95" s="166" t="s">
        <v>21</v>
      </c>
      <c r="I95" s="168"/>
      <c r="J95" s="164"/>
      <c r="K95" s="164"/>
      <c r="L95" s="169"/>
      <c r="M95" s="170"/>
      <c r="N95" s="351"/>
      <c r="O95" s="351"/>
      <c r="P95" s="351"/>
      <c r="Q95" s="351"/>
      <c r="R95" s="351"/>
      <c r="S95" s="351"/>
      <c r="T95" s="171"/>
      <c r="AT95" s="172" t="s">
        <v>196</v>
      </c>
      <c r="AU95" s="172" t="s">
        <v>84</v>
      </c>
      <c r="AV95" s="11" t="s">
        <v>82</v>
      </c>
      <c r="AW95" s="11" t="s">
        <v>37</v>
      </c>
      <c r="AX95" s="11" t="s">
        <v>74</v>
      </c>
      <c r="AY95" s="172" t="s">
        <v>187</v>
      </c>
    </row>
    <row r="96" spans="2:65" s="12" customFormat="1">
      <c r="B96" s="173"/>
      <c r="C96" s="174"/>
      <c r="D96" s="165" t="s">
        <v>196</v>
      </c>
      <c r="E96" s="175" t="s">
        <v>21</v>
      </c>
      <c r="F96" s="176" t="s">
        <v>109</v>
      </c>
      <c r="G96" s="174"/>
      <c r="H96" s="177">
        <v>10</v>
      </c>
      <c r="I96" s="178"/>
      <c r="J96" s="174"/>
      <c r="K96" s="174"/>
      <c r="L96" s="179"/>
      <c r="M96" s="180"/>
      <c r="N96" s="352"/>
      <c r="O96" s="352"/>
      <c r="P96" s="352"/>
      <c r="Q96" s="352"/>
      <c r="R96" s="352"/>
      <c r="S96" s="352"/>
      <c r="T96" s="181"/>
      <c r="AT96" s="182" t="s">
        <v>196</v>
      </c>
      <c r="AU96" s="182" t="s">
        <v>84</v>
      </c>
      <c r="AV96" s="12" t="s">
        <v>84</v>
      </c>
      <c r="AW96" s="12" t="s">
        <v>37</v>
      </c>
      <c r="AX96" s="12" t="s">
        <v>82</v>
      </c>
      <c r="AY96" s="182" t="s">
        <v>187</v>
      </c>
    </row>
    <row r="97" spans="2:65" s="1" customFormat="1" ht="16.5" customHeight="1">
      <c r="B97" s="32"/>
      <c r="C97" s="183" t="s">
        <v>214</v>
      </c>
      <c r="D97" s="183" t="s">
        <v>215</v>
      </c>
      <c r="E97" s="184" t="s">
        <v>216</v>
      </c>
      <c r="F97" s="185" t="s">
        <v>217</v>
      </c>
      <c r="G97" s="186" t="s">
        <v>218</v>
      </c>
      <c r="H97" s="187">
        <v>0.3</v>
      </c>
      <c r="I97" s="188"/>
      <c r="J97" s="189">
        <f>ROUND(I97*H97,2)</f>
        <v>0</v>
      </c>
      <c r="K97" s="185" t="s">
        <v>193</v>
      </c>
      <c r="L97" s="190"/>
      <c r="M97" s="191" t="s">
        <v>21</v>
      </c>
      <c r="N97" s="353" t="s">
        <v>45</v>
      </c>
      <c r="O97" s="308"/>
      <c r="P97" s="350">
        <f>O97*H97</f>
        <v>0</v>
      </c>
      <c r="Q97" s="350">
        <v>1E-3</v>
      </c>
      <c r="R97" s="350">
        <f>Q97*H97</f>
        <v>2.9999999999999997E-4</v>
      </c>
      <c r="S97" s="350">
        <v>0</v>
      </c>
      <c r="T97" s="161">
        <f>S97*H97</f>
        <v>0</v>
      </c>
      <c r="AR97" s="23" t="s">
        <v>219</v>
      </c>
      <c r="AT97" s="23" t="s">
        <v>215</v>
      </c>
      <c r="AU97" s="23" t="s">
        <v>84</v>
      </c>
      <c r="AY97" s="23" t="s">
        <v>187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23" t="s">
        <v>82</v>
      </c>
      <c r="BK97" s="162">
        <f>ROUND(I97*H97,2)</f>
        <v>0</v>
      </c>
      <c r="BL97" s="23" t="s">
        <v>194</v>
      </c>
      <c r="BM97" s="23" t="s">
        <v>220</v>
      </c>
    </row>
    <row r="98" spans="2:65" s="12" customFormat="1">
      <c r="B98" s="173"/>
      <c r="C98" s="174"/>
      <c r="D98" s="165" t="s">
        <v>196</v>
      </c>
      <c r="E98" s="175" t="s">
        <v>21</v>
      </c>
      <c r="F98" s="176" t="s">
        <v>221</v>
      </c>
      <c r="G98" s="174"/>
      <c r="H98" s="177">
        <v>0.3</v>
      </c>
      <c r="I98" s="178"/>
      <c r="J98" s="174"/>
      <c r="K98" s="174"/>
      <c r="L98" s="179"/>
      <c r="M98" s="180"/>
      <c r="N98" s="352"/>
      <c r="O98" s="352"/>
      <c r="P98" s="352"/>
      <c r="Q98" s="352"/>
      <c r="R98" s="352"/>
      <c r="S98" s="352"/>
      <c r="T98" s="181"/>
      <c r="AT98" s="182" t="s">
        <v>196</v>
      </c>
      <c r="AU98" s="182" t="s">
        <v>84</v>
      </c>
      <c r="AV98" s="12" t="s">
        <v>84</v>
      </c>
      <c r="AW98" s="12" t="s">
        <v>37</v>
      </c>
      <c r="AX98" s="12" t="s">
        <v>82</v>
      </c>
      <c r="AY98" s="182" t="s">
        <v>187</v>
      </c>
    </row>
    <row r="99" spans="2:65" s="10" customFormat="1" ht="29.85" customHeight="1">
      <c r="B99" s="139"/>
      <c r="C99" s="140"/>
      <c r="D99" s="141" t="s">
        <v>73</v>
      </c>
      <c r="E99" s="151" t="s">
        <v>222</v>
      </c>
      <c r="F99" s="151" t="s">
        <v>223</v>
      </c>
      <c r="G99" s="140"/>
      <c r="H99" s="140"/>
      <c r="I99" s="143"/>
      <c r="J99" s="152">
        <f>BK99</f>
        <v>0</v>
      </c>
      <c r="K99" s="140"/>
      <c r="L99" s="145"/>
      <c r="M99" s="146"/>
      <c r="N99" s="347"/>
      <c r="O99" s="347"/>
      <c r="P99" s="348">
        <f>SUM(P100:P103)</f>
        <v>0</v>
      </c>
      <c r="Q99" s="347"/>
      <c r="R99" s="348">
        <f>SUM(R100:R103)</f>
        <v>0</v>
      </c>
      <c r="S99" s="347"/>
      <c r="T99" s="147">
        <f>SUM(T100:T103)</f>
        <v>0</v>
      </c>
      <c r="AR99" s="148" t="s">
        <v>82</v>
      </c>
      <c r="AT99" s="149" t="s">
        <v>73</v>
      </c>
      <c r="AU99" s="149" t="s">
        <v>82</v>
      </c>
      <c r="AY99" s="148" t="s">
        <v>187</v>
      </c>
      <c r="BK99" s="150">
        <f>SUM(BK100:BK103)</f>
        <v>0</v>
      </c>
    </row>
    <row r="100" spans="2:65" s="1" customFormat="1" ht="16.5" customHeight="1">
      <c r="B100" s="32"/>
      <c r="C100" s="153" t="s">
        <v>224</v>
      </c>
      <c r="D100" s="153" t="s">
        <v>189</v>
      </c>
      <c r="E100" s="154" t="s">
        <v>225</v>
      </c>
      <c r="F100" s="155" t="s">
        <v>226</v>
      </c>
      <c r="G100" s="156" t="s">
        <v>227</v>
      </c>
      <c r="H100" s="157">
        <v>3</v>
      </c>
      <c r="I100" s="158"/>
      <c r="J100" s="159">
        <f>ROUND(I100*H100,2)</f>
        <v>0</v>
      </c>
      <c r="K100" s="155" t="s">
        <v>228</v>
      </c>
      <c r="L100" s="47"/>
      <c r="M100" s="160" t="s">
        <v>21</v>
      </c>
      <c r="N100" s="349" t="s">
        <v>45</v>
      </c>
      <c r="O100" s="308"/>
      <c r="P100" s="350">
        <f>O100*H100</f>
        <v>0</v>
      </c>
      <c r="Q100" s="350">
        <v>0</v>
      </c>
      <c r="R100" s="350">
        <f>Q100*H100</f>
        <v>0</v>
      </c>
      <c r="S100" s="350">
        <v>0</v>
      </c>
      <c r="T100" s="161">
        <f>S100*H100</f>
        <v>0</v>
      </c>
      <c r="AR100" s="23" t="s">
        <v>194</v>
      </c>
      <c r="AT100" s="23" t="s">
        <v>189</v>
      </c>
      <c r="AU100" s="23" t="s">
        <v>84</v>
      </c>
      <c r="AY100" s="23" t="s">
        <v>187</v>
      </c>
      <c r="BE100" s="162">
        <f>IF(N100="základní",J100,0)</f>
        <v>0</v>
      </c>
      <c r="BF100" s="162">
        <f>IF(N100="snížená",J100,0)</f>
        <v>0</v>
      </c>
      <c r="BG100" s="162">
        <f>IF(N100="zákl. přenesená",J100,0)</f>
        <v>0</v>
      </c>
      <c r="BH100" s="162">
        <f>IF(N100="sníž. přenesená",J100,0)</f>
        <v>0</v>
      </c>
      <c r="BI100" s="162">
        <f>IF(N100="nulová",J100,0)</f>
        <v>0</v>
      </c>
      <c r="BJ100" s="23" t="s">
        <v>82</v>
      </c>
      <c r="BK100" s="162">
        <f>ROUND(I100*H100,2)</f>
        <v>0</v>
      </c>
      <c r="BL100" s="23" t="s">
        <v>194</v>
      </c>
      <c r="BM100" s="23" t="s">
        <v>229</v>
      </c>
    </row>
    <row r="101" spans="2:65" s="11" customFormat="1">
      <c r="B101" s="163"/>
      <c r="C101" s="164"/>
      <c r="D101" s="165" t="s">
        <v>196</v>
      </c>
      <c r="E101" s="166" t="s">
        <v>21</v>
      </c>
      <c r="F101" s="167" t="s">
        <v>230</v>
      </c>
      <c r="G101" s="164"/>
      <c r="H101" s="166" t="s">
        <v>21</v>
      </c>
      <c r="I101" s="168"/>
      <c r="J101" s="164"/>
      <c r="K101" s="164"/>
      <c r="L101" s="169"/>
      <c r="M101" s="170"/>
      <c r="N101" s="351"/>
      <c r="O101" s="351"/>
      <c r="P101" s="351"/>
      <c r="Q101" s="351"/>
      <c r="R101" s="351"/>
      <c r="S101" s="351"/>
      <c r="T101" s="171"/>
      <c r="AT101" s="172" t="s">
        <v>196</v>
      </c>
      <c r="AU101" s="172" t="s">
        <v>84</v>
      </c>
      <c r="AV101" s="11" t="s">
        <v>82</v>
      </c>
      <c r="AW101" s="11" t="s">
        <v>37</v>
      </c>
      <c r="AX101" s="11" t="s">
        <v>74</v>
      </c>
      <c r="AY101" s="172" t="s">
        <v>187</v>
      </c>
    </row>
    <row r="102" spans="2:65" s="11" customFormat="1">
      <c r="B102" s="163"/>
      <c r="C102" s="164"/>
      <c r="D102" s="165" t="s">
        <v>196</v>
      </c>
      <c r="E102" s="166" t="s">
        <v>21</v>
      </c>
      <c r="F102" s="167" t="s">
        <v>231</v>
      </c>
      <c r="G102" s="164"/>
      <c r="H102" s="166" t="s">
        <v>21</v>
      </c>
      <c r="I102" s="168"/>
      <c r="J102" s="164"/>
      <c r="K102" s="164"/>
      <c r="L102" s="169"/>
      <c r="M102" s="170"/>
      <c r="N102" s="351"/>
      <c r="O102" s="351"/>
      <c r="P102" s="351"/>
      <c r="Q102" s="351"/>
      <c r="R102" s="351"/>
      <c r="S102" s="351"/>
      <c r="T102" s="171"/>
      <c r="AT102" s="172" t="s">
        <v>196</v>
      </c>
      <c r="AU102" s="172" t="s">
        <v>84</v>
      </c>
      <c r="AV102" s="11" t="s">
        <v>82</v>
      </c>
      <c r="AW102" s="11" t="s">
        <v>37</v>
      </c>
      <c r="AX102" s="11" t="s">
        <v>74</v>
      </c>
      <c r="AY102" s="172" t="s">
        <v>187</v>
      </c>
    </row>
    <row r="103" spans="2:65" s="12" customFormat="1">
      <c r="B103" s="173"/>
      <c r="C103" s="174"/>
      <c r="D103" s="165" t="s">
        <v>196</v>
      </c>
      <c r="E103" s="175" t="s">
        <v>21</v>
      </c>
      <c r="F103" s="176" t="s">
        <v>201</v>
      </c>
      <c r="G103" s="174"/>
      <c r="H103" s="177">
        <v>3</v>
      </c>
      <c r="I103" s="178"/>
      <c r="J103" s="174"/>
      <c r="K103" s="174"/>
      <c r="L103" s="179"/>
      <c r="M103" s="192"/>
      <c r="N103" s="193"/>
      <c r="O103" s="193"/>
      <c r="P103" s="193"/>
      <c r="Q103" s="193"/>
      <c r="R103" s="193"/>
      <c r="S103" s="193"/>
      <c r="T103" s="194"/>
      <c r="AT103" s="182" t="s">
        <v>196</v>
      </c>
      <c r="AU103" s="182" t="s">
        <v>84</v>
      </c>
      <c r="AV103" s="12" t="s">
        <v>84</v>
      </c>
      <c r="AW103" s="12" t="s">
        <v>37</v>
      </c>
      <c r="AX103" s="12" t="s">
        <v>82</v>
      </c>
      <c r="AY103" s="182" t="s">
        <v>187</v>
      </c>
    </row>
    <row r="104" spans="2:65" s="1" customFormat="1" ht="6.95" customHeight="1">
      <c r="B104" s="42"/>
      <c r="C104" s="43"/>
      <c r="D104" s="43"/>
      <c r="E104" s="43"/>
      <c r="F104" s="43"/>
      <c r="G104" s="43"/>
      <c r="H104" s="43"/>
      <c r="I104" s="108"/>
      <c r="J104" s="43"/>
      <c r="K104" s="43"/>
      <c r="L104" s="47"/>
    </row>
  </sheetData>
  <sheetProtection algorithmName="SHA-512" hashValue="4BBmJJLv7sPSS9bkZ6RaePc3zrZzsMxMorpL5Ee+9KijLd40SkLc5S65Pheu1mQXBZmcGpTRX/JHCLz5GeS2eg==" saltValue="NKPZa90S4diyYp14NkPwNcE2n5BnIrbj6t6ycP0RkW9PhZhgUrPtZwXkZeyZZwujVQ0X9xvpoYWYdryipIqweg==" spinCount="100000" sheet="1" objects="1" scenarios="1" formatColumns="0" formatRows="0" autoFilter="0"/>
  <autoFilter ref="C78:K103" xr:uid="{00000000-0009-0000-0000-000001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78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BR103"/>
  <sheetViews>
    <sheetView showGridLines="0" workbookViewId="0" xr3:uid="{34904945-5288-588E-9F07-34343C13E9F2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137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571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ROUND(SUM(BE79:BE102), 2)</f>
        <v>0</v>
      </c>
      <c r="G30" s="308"/>
      <c r="H30" s="308"/>
      <c r="I30" s="338">
        <v>0.21</v>
      </c>
      <c r="J30" s="337">
        <f>ROUND(ROUND((SUM(BE79:BE102)),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ROUND(SUM(BF79:BF102), 2)</f>
        <v>0</v>
      </c>
      <c r="G31" s="308"/>
      <c r="H31" s="308"/>
      <c r="I31" s="338">
        <v>0.15</v>
      </c>
      <c r="J31" s="337">
        <f>ROUND(ROUND((SUM(BF79:BF102)),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ROUND(SUM(BG79:BG102),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ROUND(SUM(BH79:BH102),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ROUND(SUM(BI79:BI102),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 xml:space="preserve">19 - Ohniště 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170</v>
      </c>
      <c r="E59" s="122"/>
      <c r="F59" s="122"/>
      <c r="G59" s="122"/>
      <c r="H59" s="122"/>
      <c r="I59" s="123"/>
      <c r="J59" s="124">
        <f>J91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 xml:space="preserve">19 - Ohniště 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0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P81+P91</f>
        <v>0</v>
      </c>
      <c r="Q80" s="347"/>
      <c r="R80" s="348">
        <f>R81+R91</f>
        <v>0</v>
      </c>
      <c r="S80" s="347"/>
      <c r="T80" s="147">
        <f>T81+T91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BK81+BK91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SUM(P82:P90)</f>
        <v>0</v>
      </c>
      <c r="Q81" s="347"/>
      <c r="R81" s="348">
        <f>SUM(R82:R90)</f>
        <v>0</v>
      </c>
      <c r="S81" s="347"/>
      <c r="T81" s="147">
        <f>SUM(T82:T90)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SUM(BK82:BK90)</f>
        <v>0</v>
      </c>
    </row>
    <row r="82" spans="2:65" s="1" customFormat="1" ht="25.5" customHeight="1">
      <c r="B82" s="32"/>
      <c r="C82" s="153" t="s">
        <v>82</v>
      </c>
      <c r="D82" s="153" t="s">
        <v>189</v>
      </c>
      <c r="E82" s="154" t="s">
        <v>190</v>
      </c>
      <c r="F82" s="155" t="s">
        <v>191</v>
      </c>
      <c r="G82" s="156" t="s">
        <v>192</v>
      </c>
      <c r="H82" s="157">
        <v>1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572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573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82</v>
      </c>
      <c r="G84" s="174"/>
      <c r="H84" s="177">
        <v>1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25.5" customHeight="1">
      <c r="B85" s="32"/>
      <c r="C85" s="153" t="s">
        <v>84</v>
      </c>
      <c r="D85" s="153" t="s">
        <v>189</v>
      </c>
      <c r="E85" s="154" t="s">
        <v>198</v>
      </c>
      <c r="F85" s="155" t="s">
        <v>199</v>
      </c>
      <c r="G85" s="156" t="s">
        <v>192</v>
      </c>
      <c r="H85" s="157">
        <v>1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574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575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82</v>
      </c>
      <c r="G87" s="174"/>
      <c r="H87" s="177">
        <v>1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38.25" customHeight="1">
      <c r="B88" s="32"/>
      <c r="C88" s="153" t="s">
        <v>214</v>
      </c>
      <c r="D88" s="153" t="s">
        <v>189</v>
      </c>
      <c r="E88" s="154" t="s">
        <v>205</v>
      </c>
      <c r="F88" s="155" t="s">
        <v>206</v>
      </c>
      <c r="G88" s="156" t="s">
        <v>192</v>
      </c>
      <c r="H88" s="157">
        <v>4</v>
      </c>
      <c r="I88" s="158"/>
      <c r="J88" s="159">
        <f>ROUND(I88*H88,2)</f>
        <v>0</v>
      </c>
      <c r="K88" s="155" t="s">
        <v>193</v>
      </c>
      <c r="L88" s="47"/>
      <c r="M88" s="160" t="s">
        <v>21</v>
      </c>
      <c r="N88" s="349" t="s">
        <v>45</v>
      </c>
      <c r="O88" s="308"/>
      <c r="P88" s="350">
        <f>O88*H88</f>
        <v>0</v>
      </c>
      <c r="Q88" s="350">
        <v>0</v>
      </c>
      <c r="R88" s="350">
        <f>Q88*H88</f>
        <v>0</v>
      </c>
      <c r="S88" s="350">
        <v>0</v>
      </c>
      <c r="T88" s="161">
        <f>S88*H88</f>
        <v>0</v>
      </c>
      <c r="AR88" s="23" t="s">
        <v>194</v>
      </c>
      <c r="AT88" s="23" t="s">
        <v>189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576</v>
      </c>
    </row>
    <row r="89" spans="2:65" s="11" customFormat="1">
      <c r="B89" s="163"/>
      <c r="C89" s="164"/>
      <c r="D89" s="165" t="s">
        <v>196</v>
      </c>
      <c r="E89" s="166" t="s">
        <v>21</v>
      </c>
      <c r="F89" s="167" t="s">
        <v>577</v>
      </c>
      <c r="G89" s="164"/>
      <c r="H89" s="166" t="s">
        <v>21</v>
      </c>
      <c r="I89" s="168"/>
      <c r="J89" s="164"/>
      <c r="K89" s="164"/>
      <c r="L89" s="169"/>
      <c r="M89" s="170"/>
      <c r="N89" s="351"/>
      <c r="O89" s="351"/>
      <c r="P89" s="351"/>
      <c r="Q89" s="351"/>
      <c r="R89" s="351"/>
      <c r="S89" s="351"/>
      <c r="T89" s="171"/>
      <c r="AT89" s="172" t="s">
        <v>196</v>
      </c>
      <c r="AU89" s="172" t="s">
        <v>84</v>
      </c>
      <c r="AV89" s="11" t="s">
        <v>82</v>
      </c>
      <c r="AW89" s="11" t="s">
        <v>37</v>
      </c>
      <c r="AX89" s="11" t="s">
        <v>74</v>
      </c>
      <c r="AY89" s="172" t="s">
        <v>187</v>
      </c>
    </row>
    <row r="90" spans="2:65" s="12" customFormat="1">
      <c r="B90" s="173"/>
      <c r="C90" s="174"/>
      <c r="D90" s="165" t="s">
        <v>196</v>
      </c>
      <c r="E90" s="175" t="s">
        <v>21</v>
      </c>
      <c r="F90" s="176" t="s">
        <v>194</v>
      </c>
      <c r="G90" s="174"/>
      <c r="H90" s="177">
        <v>4</v>
      </c>
      <c r="I90" s="178"/>
      <c r="J90" s="174"/>
      <c r="K90" s="174"/>
      <c r="L90" s="179"/>
      <c r="M90" s="180"/>
      <c r="N90" s="352"/>
      <c r="O90" s="352"/>
      <c r="P90" s="352"/>
      <c r="Q90" s="352"/>
      <c r="R90" s="352"/>
      <c r="S90" s="352"/>
      <c r="T90" s="181"/>
      <c r="AT90" s="182" t="s">
        <v>196</v>
      </c>
      <c r="AU90" s="182" t="s">
        <v>84</v>
      </c>
      <c r="AV90" s="12" t="s">
        <v>84</v>
      </c>
      <c r="AW90" s="12" t="s">
        <v>37</v>
      </c>
      <c r="AX90" s="12" t="s">
        <v>82</v>
      </c>
      <c r="AY90" s="182" t="s">
        <v>187</v>
      </c>
    </row>
    <row r="91" spans="2:65" s="10" customFormat="1" ht="29.85" customHeight="1">
      <c r="B91" s="139"/>
      <c r="C91" s="140"/>
      <c r="D91" s="141" t="s">
        <v>73</v>
      </c>
      <c r="E91" s="151" t="s">
        <v>222</v>
      </c>
      <c r="F91" s="151" t="s">
        <v>223</v>
      </c>
      <c r="G91" s="140"/>
      <c r="H91" s="140"/>
      <c r="I91" s="143"/>
      <c r="J91" s="152">
        <f>BK91</f>
        <v>0</v>
      </c>
      <c r="K91" s="140"/>
      <c r="L91" s="145"/>
      <c r="M91" s="146"/>
      <c r="N91" s="347"/>
      <c r="O91" s="347"/>
      <c r="P91" s="348">
        <f>SUM(P92:P102)</f>
        <v>0</v>
      </c>
      <c r="Q91" s="347"/>
      <c r="R91" s="348">
        <f>SUM(R92:R102)</f>
        <v>0</v>
      </c>
      <c r="S91" s="347"/>
      <c r="T91" s="147">
        <f>SUM(T92:T102)</f>
        <v>0</v>
      </c>
      <c r="AR91" s="148" t="s">
        <v>82</v>
      </c>
      <c r="AT91" s="149" t="s">
        <v>73</v>
      </c>
      <c r="AU91" s="149" t="s">
        <v>82</v>
      </c>
      <c r="AY91" s="148" t="s">
        <v>187</v>
      </c>
      <c r="BK91" s="150">
        <f>SUM(BK92:BK102)</f>
        <v>0</v>
      </c>
    </row>
    <row r="92" spans="2:65" s="1" customFormat="1" ht="16.5" customHeight="1">
      <c r="B92" s="32"/>
      <c r="C92" s="153" t="s">
        <v>201</v>
      </c>
      <c r="D92" s="153" t="s">
        <v>189</v>
      </c>
      <c r="E92" s="154" t="s">
        <v>358</v>
      </c>
      <c r="F92" s="155" t="s">
        <v>578</v>
      </c>
      <c r="G92" s="156" t="s">
        <v>313</v>
      </c>
      <c r="H92" s="157">
        <v>1</v>
      </c>
      <c r="I92" s="158"/>
      <c r="J92" s="159">
        <f>ROUND(I92*H92,2)</f>
        <v>0</v>
      </c>
      <c r="K92" s="155" t="s">
        <v>228</v>
      </c>
      <c r="L92" s="47"/>
      <c r="M92" s="160" t="s">
        <v>21</v>
      </c>
      <c r="N92" s="349" t="s">
        <v>45</v>
      </c>
      <c r="O92" s="308"/>
      <c r="P92" s="350">
        <f>O92*H92</f>
        <v>0</v>
      </c>
      <c r="Q92" s="350">
        <v>0</v>
      </c>
      <c r="R92" s="350">
        <f>Q92*H92</f>
        <v>0</v>
      </c>
      <c r="S92" s="350">
        <v>0</v>
      </c>
      <c r="T92" s="161">
        <f>S92*H92</f>
        <v>0</v>
      </c>
      <c r="AR92" s="23" t="s">
        <v>194</v>
      </c>
      <c r="AT92" s="23" t="s">
        <v>189</v>
      </c>
      <c r="AU92" s="23" t="s">
        <v>84</v>
      </c>
      <c r="AY92" s="23" t="s">
        <v>187</v>
      </c>
      <c r="BE92" s="162">
        <f>IF(N92="základní",J92,0)</f>
        <v>0</v>
      </c>
      <c r="BF92" s="162">
        <f>IF(N92="snížená",J92,0)</f>
        <v>0</v>
      </c>
      <c r="BG92" s="162">
        <f>IF(N92="zákl. přenesená",J92,0)</f>
        <v>0</v>
      </c>
      <c r="BH92" s="162">
        <f>IF(N92="sníž. přenesená",J92,0)</f>
        <v>0</v>
      </c>
      <c r="BI92" s="162">
        <f>IF(N92="nulová",J92,0)</f>
        <v>0</v>
      </c>
      <c r="BJ92" s="23" t="s">
        <v>82</v>
      </c>
      <c r="BK92" s="162">
        <f>ROUND(I92*H92,2)</f>
        <v>0</v>
      </c>
      <c r="BL92" s="23" t="s">
        <v>194</v>
      </c>
      <c r="BM92" s="23" t="s">
        <v>579</v>
      </c>
    </row>
    <row r="93" spans="2:65" s="11" customFormat="1">
      <c r="B93" s="163"/>
      <c r="C93" s="164"/>
      <c r="D93" s="165" t="s">
        <v>196</v>
      </c>
      <c r="E93" s="166" t="s">
        <v>21</v>
      </c>
      <c r="F93" s="167" t="s">
        <v>580</v>
      </c>
      <c r="G93" s="164"/>
      <c r="H93" s="166" t="s">
        <v>21</v>
      </c>
      <c r="I93" s="168"/>
      <c r="J93" s="164"/>
      <c r="K93" s="164"/>
      <c r="L93" s="169"/>
      <c r="M93" s="170"/>
      <c r="N93" s="351"/>
      <c r="O93" s="351"/>
      <c r="P93" s="351"/>
      <c r="Q93" s="351"/>
      <c r="R93" s="351"/>
      <c r="S93" s="351"/>
      <c r="T93" s="171"/>
      <c r="AT93" s="172" t="s">
        <v>196</v>
      </c>
      <c r="AU93" s="172" t="s">
        <v>84</v>
      </c>
      <c r="AV93" s="11" t="s">
        <v>82</v>
      </c>
      <c r="AW93" s="11" t="s">
        <v>37</v>
      </c>
      <c r="AX93" s="11" t="s">
        <v>74</v>
      </c>
      <c r="AY93" s="172" t="s">
        <v>187</v>
      </c>
    </row>
    <row r="94" spans="2:65" s="11" customFormat="1">
      <c r="B94" s="163"/>
      <c r="C94" s="164"/>
      <c r="D94" s="165" t="s">
        <v>196</v>
      </c>
      <c r="E94" s="166" t="s">
        <v>21</v>
      </c>
      <c r="F94" s="167" t="s">
        <v>581</v>
      </c>
      <c r="G94" s="164"/>
      <c r="H94" s="166" t="s">
        <v>21</v>
      </c>
      <c r="I94" s="168"/>
      <c r="J94" s="164"/>
      <c r="K94" s="164"/>
      <c r="L94" s="169"/>
      <c r="M94" s="170"/>
      <c r="N94" s="351"/>
      <c r="O94" s="351"/>
      <c r="P94" s="351"/>
      <c r="Q94" s="351"/>
      <c r="R94" s="351"/>
      <c r="S94" s="351"/>
      <c r="T94" s="171"/>
      <c r="AT94" s="172" t="s">
        <v>196</v>
      </c>
      <c r="AU94" s="172" t="s">
        <v>84</v>
      </c>
      <c r="AV94" s="11" t="s">
        <v>82</v>
      </c>
      <c r="AW94" s="11" t="s">
        <v>37</v>
      </c>
      <c r="AX94" s="11" t="s">
        <v>74</v>
      </c>
      <c r="AY94" s="172" t="s">
        <v>187</v>
      </c>
    </row>
    <row r="95" spans="2:65" s="12" customFormat="1">
      <c r="B95" s="173"/>
      <c r="C95" s="174"/>
      <c r="D95" s="165" t="s">
        <v>196</v>
      </c>
      <c r="E95" s="175" t="s">
        <v>21</v>
      </c>
      <c r="F95" s="176" t="s">
        <v>82</v>
      </c>
      <c r="G95" s="174"/>
      <c r="H95" s="177">
        <v>1</v>
      </c>
      <c r="I95" s="178"/>
      <c r="J95" s="174"/>
      <c r="K95" s="174"/>
      <c r="L95" s="179"/>
      <c r="M95" s="180"/>
      <c r="N95" s="352"/>
      <c r="O95" s="352"/>
      <c r="P95" s="352"/>
      <c r="Q95" s="352"/>
      <c r="R95" s="352"/>
      <c r="S95" s="352"/>
      <c r="T95" s="181"/>
      <c r="AT95" s="182" t="s">
        <v>196</v>
      </c>
      <c r="AU95" s="182" t="s">
        <v>84</v>
      </c>
      <c r="AV95" s="12" t="s">
        <v>84</v>
      </c>
      <c r="AW95" s="12" t="s">
        <v>37</v>
      </c>
      <c r="AX95" s="12" t="s">
        <v>82</v>
      </c>
      <c r="AY95" s="182" t="s">
        <v>187</v>
      </c>
    </row>
    <row r="96" spans="2:65" s="1" customFormat="1" ht="16.5" customHeight="1">
      <c r="B96" s="32"/>
      <c r="C96" s="153" t="s">
        <v>194</v>
      </c>
      <c r="D96" s="153" t="s">
        <v>189</v>
      </c>
      <c r="E96" s="154" t="s">
        <v>225</v>
      </c>
      <c r="F96" s="155" t="s">
        <v>582</v>
      </c>
      <c r="G96" s="156" t="s">
        <v>227</v>
      </c>
      <c r="H96" s="157">
        <v>30</v>
      </c>
      <c r="I96" s="158"/>
      <c r="J96" s="159">
        <f>ROUND(I96*H96,2)</f>
        <v>0</v>
      </c>
      <c r="K96" s="155" t="s">
        <v>228</v>
      </c>
      <c r="L96" s="47"/>
      <c r="M96" s="160" t="s">
        <v>21</v>
      </c>
      <c r="N96" s="349" t="s">
        <v>45</v>
      </c>
      <c r="O96" s="308"/>
      <c r="P96" s="350">
        <f>O96*H96</f>
        <v>0</v>
      </c>
      <c r="Q96" s="350">
        <v>0</v>
      </c>
      <c r="R96" s="350">
        <f>Q96*H96</f>
        <v>0</v>
      </c>
      <c r="S96" s="350">
        <v>0</v>
      </c>
      <c r="T96" s="161">
        <f>S96*H96</f>
        <v>0</v>
      </c>
      <c r="AR96" s="23" t="s">
        <v>194</v>
      </c>
      <c r="AT96" s="23" t="s">
        <v>189</v>
      </c>
      <c r="AU96" s="23" t="s">
        <v>84</v>
      </c>
      <c r="AY96" s="23" t="s">
        <v>187</v>
      </c>
      <c r="BE96" s="162">
        <f>IF(N96="základní",J96,0)</f>
        <v>0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23" t="s">
        <v>82</v>
      </c>
      <c r="BK96" s="162">
        <f>ROUND(I96*H96,2)</f>
        <v>0</v>
      </c>
      <c r="BL96" s="23" t="s">
        <v>194</v>
      </c>
      <c r="BM96" s="23" t="s">
        <v>583</v>
      </c>
    </row>
    <row r="97" spans="2:65" s="11" customFormat="1">
      <c r="B97" s="163"/>
      <c r="C97" s="164"/>
      <c r="D97" s="165" t="s">
        <v>196</v>
      </c>
      <c r="E97" s="166" t="s">
        <v>21</v>
      </c>
      <c r="F97" s="167" t="s">
        <v>584</v>
      </c>
      <c r="G97" s="164"/>
      <c r="H97" s="166" t="s">
        <v>21</v>
      </c>
      <c r="I97" s="168"/>
      <c r="J97" s="164"/>
      <c r="K97" s="164"/>
      <c r="L97" s="169"/>
      <c r="M97" s="170"/>
      <c r="N97" s="351"/>
      <c r="O97" s="351"/>
      <c r="P97" s="351"/>
      <c r="Q97" s="351"/>
      <c r="R97" s="351"/>
      <c r="S97" s="351"/>
      <c r="T97" s="171"/>
      <c r="AT97" s="172" t="s">
        <v>196</v>
      </c>
      <c r="AU97" s="172" t="s">
        <v>84</v>
      </c>
      <c r="AV97" s="11" t="s">
        <v>82</v>
      </c>
      <c r="AW97" s="11" t="s">
        <v>37</v>
      </c>
      <c r="AX97" s="11" t="s">
        <v>74</v>
      </c>
      <c r="AY97" s="172" t="s">
        <v>187</v>
      </c>
    </row>
    <row r="98" spans="2:65" s="12" customFormat="1">
      <c r="B98" s="173"/>
      <c r="C98" s="174"/>
      <c r="D98" s="165" t="s">
        <v>196</v>
      </c>
      <c r="E98" s="175" t="s">
        <v>21</v>
      </c>
      <c r="F98" s="176" t="s">
        <v>585</v>
      </c>
      <c r="G98" s="174"/>
      <c r="H98" s="177">
        <v>30</v>
      </c>
      <c r="I98" s="178"/>
      <c r="J98" s="174"/>
      <c r="K98" s="174"/>
      <c r="L98" s="179"/>
      <c r="M98" s="180"/>
      <c r="N98" s="352"/>
      <c r="O98" s="352"/>
      <c r="P98" s="352"/>
      <c r="Q98" s="352"/>
      <c r="R98" s="352"/>
      <c r="S98" s="352"/>
      <c r="T98" s="181"/>
      <c r="AT98" s="182" t="s">
        <v>196</v>
      </c>
      <c r="AU98" s="182" t="s">
        <v>84</v>
      </c>
      <c r="AV98" s="12" t="s">
        <v>84</v>
      </c>
      <c r="AW98" s="12" t="s">
        <v>37</v>
      </c>
      <c r="AX98" s="12" t="s">
        <v>82</v>
      </c>
      <c r="AY98" s="182" t="s">
        <v>187</v>
      </c>
    </row>
    <row r="99" spans="2:65" s="1" customFormat="1" ht="16.5" customHeight="1">
      <c r="B99" s="32"/>
      <c r="C99" s="153" t="s">
        <v>209</v>
      </c>
      <c r="D99" s="153" t="s">
        <v>189</v>
      </c>
      <c r="E99" s="154" t="s">
        <v>517</v>
      </c>
      <c r="F99" s="155" t="s">
        <v>586</v>
      </c>
      <c r="G99" s="156" t="s">
        <v>313</v>
      </c>
      <c r="H99" s="157">
        <v>1</v>
      </c>
      <c r="I99" s="158"/>
      <c r="J99" s="159">
        <f>ROUND(I99*H99,2)</f>
        <v>0</v>
      </c>
      <c r="K99" s="155" t="s">
        <v>228</v>
      </c>
      <c r="L99" s="47"/>
      <c r="M99" s="160" t="s">
        <v>21</v>
      </c>
      <c r="N99" s="349" t="s">
        <v>45</v>
      </c>
      <c r="O99" s="308"/>
      <c r="P99" s="350">
        <f>O99*H99</f>
        <v>0</v>
      </c>
      <c r="Q99" s="350">
        <v>0</v>
      </c>
      <c r="R99" s="350">
        <f>Q99*H99</f>
        <v>0</v>
      </c>
      <c r="S99" s="350">
        <v>0</v>
      </c>
      <c r="T99" s="161">
        <f>S99*H99</f>
        <v>0</v>
      </c>
      <c r="AR99" s="23" t="s">
        <v>194</v>
      </c>
      <c r="AT99" s="23" t="s">
        <v>189</v>
      </c>
      <c r="AU99" s="23" t="s">
        <v>84</v>
      </c>
      <c r="AY99" s="23" t="s">
        <v>187</v>
      </c>
      <c r="BE99" s="162">
        <f>IF(N99="základní",J99,0)</f>
        <v>0</v>
      </c>
      <c r="BF99" s="162">
        <f>IF(N99="snížená",J99,0)</f>
        <v>0</v>
      </c>
      <c r="BG99" s="162">
        <f>IF(N99="zákl. přenesená",J99,0)</f>
        <v>0</v>
      </c>
      <c r="BH99" s="162">
        <f>IF(N99="sníž. přenesená",J99,0)</f>
        <v>0</v>
      </c>
      <c r="BI99" s="162">
        <f>IF(N99="nulová",J99,0)</f>
        <v>0</v>
      </c>
      <c r="BJ99" s="23" t="s">
        <v>82</v>
      </c>
      <c r="BK99" s="162">
        <f>ROUND(I99*H99,2)</f>
        <v>0</v>
      </c>
      <c r="BL99" s="23" t="s">
        <v>194</v>
      </c>
      <c r="BM99" s="23" t="s">
        <v>587</v>
      </c>
    </row>
    <row r="100" spans="2:65" s="11" customFormat="1">
      <c r="B100" s="163"/>
      <c r="C100" s="164"/>
      <c r="D100" s="165" t="s">
        <v>196</v>
      </c>
      <c r="E100" s="166" t="s">
        <v>21</v>
      </c>
      <c r="F100" s="167" t="s">
        <v>588</v>
      </c>
      <c r="G100" s="164"/>
      <c r="H100" s="166" t="s">
        <v>21</v>
      </c>
      <c r="I100" s="168"/>
      <c r="J100" s="164"/>
      <c r="K100" s="164"/>
      <c r="L100" s="169"/>
      <c r="M100" s="170"/>
      <c r="N100" s="351"/>
      <c r="O100" s="351"/>
      <c r="P100" s="351"/>
      <c r="Q100" s="351"/>
      <c r="R100" s="351"/>
      <c r="S100" s="351"/>
      <c r="T100" s="171"/>
      <c r="AT100" s="172" t="s">
        <v>196</v>
      </c>
      <c r="AU100" s="172" t="s">
        <v>84</v>
      </c>
      <c r="AV100" s="11" t="s">
        <v>82</v>
      </c>
      <c r="AW100" s="11" t="s">
        <v>37</v>
      </c>
      <c r="AX100" s="11" t="s">
        <v>74</v>
      </c>
      <c r="AY100" s="172" t="s">
        <v>187</v>
      </c>
    </row>
    <row r="101" spans="2:65" s="11" customFormat="1">
      <c r="B101" s="163"/>
      <c r="C101" s="164"/>
      <c r="D101" s="165" t="s">
        <v>196</v>
      </c>
      <c r="E101" s="166" t="s">
        <v>21</v>
      </c>
      <c r="F101" s="167" t="s">
        <v>589</v>
      </c>
      <c r="G101" s="164"/>
      <c r="H101" s="166" t="s">
        <v>21</v>
      </c>
      <c r="I101" s="168"/>
      <c r="J101" s="164"/>
      <c r="K101" s="164"/>
      <c r="L101" s="169"/>
      <c r="M101" s="170"/>
      <c r="N101" s="351"/>
      <c r="O101" s="351"/>
      <c r="P101" s="351"/>
      <c r="Q101" s="351"/>
      <c r="R101" s="351"/>
      <c r="S101" s="351"/>
      <c r="T101" s="171"/>
      <c r="AT101" s="172" t="s">
        <v>196</v>
      </c>
      <c r="AU101" s="172" t="s">
        <v>84</v>
      </c>
      <c r="AV101" s="11" t="s">
        <v>82</v>
      </c>
      <c r="AW101" s="11" t="s">
        <v>37</v>
      </c>
      <c r="AX101" s="11" t="s">
        <v>74</v>
      </c>
      <c r="AY101" s="172" t="s">
        <v>187</v>
      </c>
    </row>
    <row r="102" spans="2:65" s="12" customFormat="1">
      <c r="B102" s="173"/>
      <c r="C102" s="174"/>
      <c r="D102" s="165" t="s">
        <v>196</v>
      </c>
      <c r="E102" s="175" t="s">
        <v>21</v>
      </c>
      <c r="F102" s="176" t="s">
        <v>82</v>
      </c>
      <c r="G102" s="174"/>
      <c r="H102" s="177">
        <v>1</v>
      </c>
      <c r="I102" s="178"/>
      <c r="J102" s="174"/>
      <c r="K102" s="174"/>
      <c r="L102" s="179"/>
      <c r="M102" s="192"/>
      <c r="N102" s="193"/>
      <c r="O102" s="193"/>
      <c r="P102" s="193"/>
      <c r="Q102" s="193"/>
      <c r="R102" s="193"/>
      <c r="S102" s="193"/>
      <c r="T102" s="194"/>
      <c r="AT102" s="182" t="s">
        <v>196</v>
      </c>
      <c r="AU102" s="182" t="s">
        <v>84</v>
      </c>
      <c r="AV102" s="12" t="s">
        <v>84</v>
      </c>
      <c r="AW102" s="12" t="s">
        <v>37</v>
      </c>
      <c r="AX102" s="12" t="s">
        <v>82</v>
      </c>
      <c r="AY102" s="182" t="s">
        <v>187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108"/>
      <c r="J103" s="43"/>
      <c r="K103" s="43"/>
      <c r="L103" s="47"/>
    </row>
  </sheetData>
  <sheetProtection algorithmName="SHA-512" hashValue="nv2x/lki95Iji1vPYePWUF6GlQQzQlXbHQd0otWAC+OC7ONzegvvBzo7PzbqDyxmu5qNN6e6mKSsz9obu5drxg==" saltValue="m+VH6dJLRk5gGy3fKl0XneebgtiY9K/dPx5tOd7uj+vnNvVXEt+1pqmrPoL5PCXOClkOrDkEOmPONeVQsjll7Q==" spinCount="100000" sheet="1" objects="1" scenarios="1" formatColumns="0" formatRows="0" autoFilter="0"/>
  <autoFilter ref="C78:K102" xr:uid="{00000000-0009-0000-0000-000013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300-000000000000}"/>
    <hyperlink ref="G1:H1" location="C54" display="2) Rekapitulace" xr:uid="{00000000-0004-0000-1300-000001000000}"/>
    <hyperlink ref="J1" location="C78" display="3) Soupis prací" xr:uid="{00000000-0004-0000-1300-000002000000}"/>
    <hyperlink ref="L1:V1" location="'Rekapitulace stavby'!C2" display="Rekapitulace stavby" xr:uid="{00000000-0004-0000-1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BR95"/>
  <sheetViews>
    <sheetView showGridLines="0" workbookViewId="0" xr3:uid="{731C365F-4EDE-5636-9D2D-917179ED8537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140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590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ROUND(SUM(BE79:BE94), 2)</f>
        <v>0</v>
      </c>
      <c r="G30" s="308"/>
      <c r="H30" s="308"/>
      <c r="I30" s="338">
        <v>0.21</v>
      </c>
      <c r="J30" s="337">
        <f>ROUND(ROUND((SUM(BE79:BE94)),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ROUND(SUM(BF79:BF94), 2)</f>
        <v>0</v>
      </c>
      <c r="G31" s="308"/>
      <c r="H31" s="308"/>
      <c r="I31" s="338">
        <v>0.15</v>
      </c>
      <c r="J31" s="337">
        <f>ROUND(ROUND((SUM(BF79:BF94)),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ROUND(SUM(BG79:BG94),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ROUND(SUM(BH79:BH94),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ROUND(SUM(BI79:BI94),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20 - Lavička kolem stromu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170</v>
      </c>
      <c r="E59" s="122"/>
      <c r="F59" s="122"/>
      <c r="G59" s="122"/>
      <c r="H59" s="122"/>
      <c r="I59" s="123"/>
      <c r="J59" s="124">
        <f>J90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>20 - Lavička kolem stromu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1.2E-4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P81+P90</f>
        <v>0</v>
      </c>
      <c r="Q80" s="347"/>
      <c r="R80" s="348">
        <f>R81+R90</f>
        <v>1.2E-4</v>
      </c>
      <c r="S80" s="347"/>
      <c r="T80" s="147">
        <f>T81+T90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BK81+BK90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SUM(P82:P89)</f>
        <v>0</v>
      </c>
      <c r="Q81" s="347"/>
      <c r="R81" s="348">
        <f>SUM(R82:R89)</f>
        <v>1.2E-4</v>
      </c>
      <c r="S81" s="347"/>
      <c r="T81" s="147">
        <f>SUM(T82:T89)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SUM(BK82:BK89)</f>
        <v>0</v>
      </c>
    </row>
    <row r="82" spans="2:65" s="1" customFormat="1" ht="38.25" customHeight="1">
      <c r="B82" s="32"/>
      <c r="C82" s="153" t="s">
        <v>82</v>
      </c>
      <c r="D82" s="153" t="s">
        <v>189</v>
      </c>
      <c r="E82" s="154" t="s">
        <v>205</v>
      </c>
      <c r="F82" s="155" t="s">
        <v>206</v>
      </c>
      <c r="G82" s="156" t="s">
        <v>192</v>
      </c>
      <c r="H82" s="157">
        <v>4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591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306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194</v>
      </c>
      <c r="G84" s="174"/>
      <c r="H84" s="177">
        <v>4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25.5" customHeight="1">
      <c r="B85" s="32"/>
      <c r="C85" s="153" t="s">
        <v>84</v>
      </c>
      <c r="D85" s="153" t="s">
        <v>189</v>
      </c>
      <c r="E85" s="154" t="s">
        <v>210</v>
      </c>
      <c r="F85" s="155" t="s">
        <v>211</v>
      </c>
      <c r="G85" s="156" t="s">
        <v>192</v>
      </c>
      <c r="H85" s="157">
        <v>4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592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308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194</v>
      </c>
      <c r="G87" s="174"/>
      <c r="H87" s="177">
        <v>4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16.5" customHeight="1">
      <c r="B88" s="32"/>
      <c r="C88" s="183" t="s">
        <v>201</v>
      </c>
      <c r="D88" s="183" t="s">
        <v>215</v>
      </c>
      <c r="E88" s="184" t="s">
        <v>216</v>
      </c>
      <c r="F88" s="185" t="s">
        <v>217</v>
      </c>
      <c r="G88" s="186" t="s">
        <v>218</v>
      </c>
      <c r="H88" s="187">
        <v>0.12</v>
      </c>
      <c r="I88" s="188"/>
      <c r="J88" s="189">
        <f>ROUND(I88*H88,2)</f>
        <v>0</v>
      </c>
      <c r="K88" s="185" t="s">
        <v>193</v>
      </c>
      <c r="L88" s="190"/>
      <c r="M88" s="191" t="s">
        <v>21</v>
      </c>
      <c r="N88" s="353" t="s">
        <v>45</v>
      </c>
      <c r="O88" s="308"/>
      <c r="P88" s="350">
        <f>O88*H88</f>
        <v>0</v>
      </c>
      <c r="Q88" s="350">
        <v>1E-3</v>
      </c>
      <c r="R88" s="350">
        <f>Q88*H88</f>
        <v>1.2E-4</v>
      </c>
      <c r="S88" s="350">
        <v>0</v>
      </c>
      <c r="T88" s="161">
        <f>S88*H88</f>
        <v>0</v>
      </c>
      <c r="AR88" s="23" t="s">
        <v>219</v>
      </c>
      <c r="AT88" s="23" t="s">
        <v>215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593</v>
      </c>
    </row>
    <row r="89" spans="2:65" s="12" customFormat="1">
      <c r="B89" s="173"/>
      <c r="C89" s="174"/>
      <c r="D89" s="165" t="s">
        <v>196</v>
      </c>
      <c r="E89" s="175" t="s">
        <v>21</v>
      </c>
      <c r="F89" s="176" t="s">
        <v>594</v>
      </c>
      <c r="G89" s="174"/>
      <c r="H89" s="177">
        <v>0.12</v>
      </c>
      <c r="I89" s="178"/>
      <c r="J89" s="174"/>
      <c r="K89" s="174"/>
      <c r="L89" s="179"/>
      <c r="M89" s="180"/>
      <c r="N89" s="352"/>
      <c r="O89" s="352"/>
      <c r="P89" s="352"/>
      <c r="Q89" s="352"/>
      <c r="R89" s="352"/>
      <c r="S89" s="352"/>
      <c r="T89" s="181"/>
      <c r="AT89" s="182" t="s">
        <v>196</v>
      </c>
      <c r="AU89" s="182" t="s">
        <v>84</v>
      </c>
      <c r="AV89" s="12" t="s">
        <v>84</v>
      </c>
      <c r="AW89" s="12" t="s">
        <v>37</v>
      </c>
      <c r="AX89" s="12" t="s">
        <v>82</v>
      </c>
      <c r="AY89" s="182" t="s">
        <v>187</v>
      </c>
    </row>
    <row r="90" spans="2:65" s="10" customFormat="1" ht="29.85" customHeight="1">
      <c r="B90" s="139"/>
      <c r="C90" s="140"/>
      <c r="D90" s="141" t="s">
        <v>73</v>
      </c>
      <c r="E90" s="151" t="s">
        <v>222</v>
      </c>
      <c r="F90" s="151" t="s">
        <v>223</v>
      </c>
      <c r="G90" s="140"/>
      <c r="H90" s="140"/>
      <c r="I90" s="143"/>
      <c r="J90" s="152">
        <f>BK90</f>
        <v>0</v>
      </c>
      <c r="K90" s="140"/>
      <c r="L90" s="145"/>
      <c r="M90" s="146"/>
      <c r="N90" s="347"/>
      <c r="O90" s="347"/>
      <c r="P90" s="348">
        <f>SUM(P91:P94)</f>
        <v>0</v>
      </c>
      <c r="Q90" s="347"/>
      <c r="R90" s="348">
        <f>SUM(R91:R94)</f>
        <v>0</v>
      </c>
      <c r="S90" s="347"/>
      <c r="T90" s="147">
        <f>SUM(T91:T94)</f>
        <v>0</v>
      </c>
      <c r="AR90" s="148" t="s">
        <v>82</v>
      </c>
      <c r="AT90" s="149" t="s">
        <v>73</v>
      </c>
      <c r="AU90" s="149" t="s">
        <v>82</v>
      </c>
      <c r="AY90" s="148" t="s">
        <v>187</v>
      </c>
      <c r="BK90" s="150">
        <f>SUM(BK91:BK94)</f>
        <v>0</v>
      </c>
    </row>
    <row r="91" spans="2:65" s="1" customFormat="1" ht="16.5" customHeight="1">
      <c r="B91" s="32"/>
      <c r="C91" s="153" t="s">
        <v>194</v>
      </c>
      <c r="D91" s="153" t="s">
        <v>189</v>
      </c>
      <c r="E91" s="154" t="s">
        <v>321</v>
      </c>
      <c r="F91" s="155" t="s">
        <v>595</v>
      </c>
      <c r="G91" s="156" t="s">
        <v>313</v>
      </c>
      <c r="H91" s="157">
        <v>1</v>
      </c>
      <c r="I91" s="158"/>
      <c r="J91" s="159">
        <f>ROUND(I91*H91,2)</f>
        <v>0</v>
      </c>
      <c r="K91" s="155" t="s">
        <v>228</v>
      </c>
      <c r="L91" s="47"/>
      <c r="M91" s="160" t="s">
        <v>21</v>
      </c>
      <c r="N91" s="349" t="s">
        <v>45</v>
      </c>
      <c r="O91" s="308"/>
      <c r="P91" s="350">
        <f>O91*H91</f>
        <v>0</v>
      </c>
      <c r="Q91" s="350">
        <v>0</v>
      </c>
      <c r="R91" s="350">
        <f>Q91*H91</f>
        <v>0</v>
      </c>
      <c r="S91" s="350">
        <v>0</v>
      </c>
      <c r="T91" s="161">
        <f>S91*H91</f>
        <v>0</v>
      </c>
      <c r="AR91" s="23" t="s">
        <v>194</v>
      </c>
      <c r="AT91" s="23" t="s">
        <v>189</v>
      </c>
      <c r="AU91" s="23" t="s">
        <v>84</v>
      </c>
      <c r="AY91" s="23" t="s">
        <v>187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23" t="s">
        <v>82</v>
      </c>
      <c r="BK91" s="162">
        <f>ROUND(I91*H91,2)</f>
        <v>0</v>
      </c>
      <c r="BL91" s="23" t="s">
        <v>194</v>
      </c>
      <c r="BM91" s="23" t="s">
        <v>596</v>
      </c>
    </row>
    <row r="92" spans="2:65" s="11" customFormat="1">
      <c r="B92" s="163"/>
      <c r="C92" s="164"/>
      <c r="D92" s="165" t="s">
        <v>196</v>
      </c>
      <c r="E92" s="166" t="s">
        <v>21</v>
      </c>
      <c r="F92" s="167" t="s">
        <v>597</v>
      </c>
      <c r="G92" s="164"/>
      <c r="H92" s="166" t="s">
        <v>21</v>
      </c>
      <c r="I92" s="168"/>
      <c r="J92" s="164"/>
      <c r="K92" s="164"/>
      <c r="L92" s="169"/>
      <c r="M92" s="170"/>
      <c r="N92" s="351"/>
      <c r="O92" s="351"/>
      <c r="P92" s="351"/>
      <c r="Q92" s="351"/>
      <c r="R92" s="351"/>
      <c r="S92" s="351"/>
      <c r="T92" s="171"/>
      <c r="AT92" s="172" t="s">
        <v>196</v>
      </c>
      <c r="AU92" s="172" t="s">
        <v>84</v>
      </c>
      <c r="AV92" s="11" t="s">
        <v>82</v>
      </c>
      <c r="AW92" s="11" t="s">
        <v>37</v>
      </c>
      <c r="AX92" s="11" t="s">
        <v>74</v>
      </c>
      <c r="AY92" s="172" t="s">
        <v>187</v>
      </c>
    </row>
    <row r="93" spans="2:65" s="11" customFormat="1">
      <c r="B93" s="163"/>
      <c r="C93" s="164"/>
      <c r="D93" s="165" t="s">
        <v>196</v>
      </c>
      <c r="E93" s="166" t="s">
        <v>21</v>
      </c>
      <c r="F93" s="167" t="s">
        <v>598</v>
      </c>
      <c r="G93" s="164"/>
      <c r="H93" s="166" t="s">
        <v>21</v>
      </c>
      <c r="I93" s="168"/>
      <c r="J93" s="164"/>
      <c r="K93" s="164"/>
      <c r="L93" s="169"/>
      <c r="M93" s="170"/>
      <c r="N93" s="351"/>
      <c r="O93" s="351"/>
      <c r="P93" s="351"/>
      <c r="Q93" s="351"/>
      <c r="R93" s="351"/>
      <c r="S93" s="351"/>
      <c r="T93" s="171"/>
      <c r="AT93" s="172" t="s">
        <v>196</v>
      </c>
      <c r="AU93" s="172" t="s">
        <v>84</v>
      </c>
      <c r="AV93" s="11" t="s">
        <v>82</v>
      </c>
      <c r="AW93" s="11" t="s">
        <v>37</v>
      </c>
      <c r="AX93" s="11" t="s">
        <v>74</v>
      </c>
      <c r="AY93" s="172" t="s">
        <v>187</v>
      </c>
    </row>
    <row r="94" spans="2:65" s="12" customFormat="1">
      <c r="B94" s="173"/>
      <c r="C94" s="174"/>
      <c r="D94" s="165" t="s">
        <v>196</v>
      </c>
      <c r="E94" s="175" t="s">
        <v>21</v>
      </c>
      <c r="F94" s="176" t="s">
        <v>82</v>
      </c>
      <c r="G94" s="174"/>
      <c r="H94" s="177">
        <v>1</v>
      </c>
      <c r="I94" s="178"/>
      <c r="J94" s="174"/>
      <c r="K94" s="174"/>
      <c r="L94" s="179"/>
      <c r="M94" s="192"/>
      <c r="N94" s="193"/>
      <c r="O94" s="193"/>
      <c r="P94" s="193"/>
      <c r="Q94" s="193"/>
      <c r="R94" s="193"/>
      <c r="S94" s="193"/>
      <c r="T94" s="194"/>
      <c r="AT94" s="182" t="s">
        <v>196</v>
      </c>
      <c r="AU94" s="182" t="s">
        <v>84</v>
      </c>
      <c r="AV94" s="12" t="s">
        <v>84</v>
      </c>
      <c r="AW94" s="12" t="s">
        <v>37</v>
      </c>
      <c r="AX94" s="12" t="s">
        <v>82</v>
      </c>
      <c r="AY94" s="182" t="s">
        <v>187</v>
      </c>
    </row>
    <row r="95" spans="2:65" s="1" customFormat="1" ht="6.95" customHeight="1">
      <c r="B95" s="42"/>
      <c r="C95" s="43"/>
      <c r="D95" s="43"/>
      <c r="E95" s="43"/>
      <c r="F95" s="43"/>
      <c r="G95" s="43"/>
      <c r="H95" s="43"/>
      <c r="I95" s="108"/>
      <c r="J95" s="43"/>
      <c r="K95" s="43"/>
      <c r="L95" s="47"/>
    </row>
  </sheetData>
  <sheetProtection algorithmName="SHA-512" hashValue="OTVrFizoZ4+o5Qk4vD9btcwfNgf19AZWp9ETohoDA6GDZI55MfP/tiXpbmR8QWxUYCbnm24yu3g5P3ZeoJ5OXw==" saltValue="TyBCoeypeXo1xEbOdSuWQmM3fEaQhXlmLMaWl86OvH4J3BqcKVzY/0NlYks3qat8GG2zy5gH/kyJThZGCRq1nQ==" spinCount="100000" sheet="1" objects="1" scenarios="1" formatColumns="0" formatRows="0" autoFilter="0"/>
  <autoFilter ref="C78:K94" xr:uid="{00000000-0009-0000-0000-000014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400-000000000000}"/>
    <hyperlink ref="G1:H1" location="C54" display="2) Rekapitulace" xr:uid="{00000000-0004-0000-1400-000001000000}"/>
    <hyperlink ref="J1" location="C78" display="3) Soupis prací" xr:uid="{00000000-0004-0000-1400-000002000000}"/>
    <hyperlink ref="L1:V1" location="'Rekapitulace stavby'!C2" display="Rekapitulace stavby" xr:uid="{00000000-0004-0000-14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BR213"/>
  <sheetViews>
    <sheetView showGridLines="0" workbookViewId="0" xr3:uid="{0801C90D-E949-51CC-9495-7D82D7DEDABF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142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599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ROUND(J83,2)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ROUND(SUM(BE83:BE212), 2)</f>
        <v>0</v>
      </c>
      <c r="G30" s="308"/>
      <c r="H30" s="308"/>
      <c r="I30" s="338">
        <v>0.21</v>
      </c>
      <c r="J30" s="337">
        <f>ROUND(ROUND((SUM(BE83:BE212)),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ROUND(SUM(BF83:BF212), 2)</f>
        <v>0</v>
      </c>
      <c r="G31" s="308"/>
      <c r="H31" s="308"/>
      <c r="I31" s="338">
        <v>0.15</v>
      </c>
      <c r="J31" s="337">
        <f>ROUND(ROUND((SUM(BF83:BF212)),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ROUND(SUM(BG83:BG212),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ROUND(SUM(BH83:BH212),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ROUND(SUM(BI83:BI212),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21 - Předzahrada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J83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J84</f>
        <v>0</v>
      </c>
      <c r="K57" s="119"/>
    </row>
    <row r="58" spans="2:47" s="8" customFormat="1" ht="19.899999999999999" customHeight="1">
      <c r="B58" s="120"/>
      <c r="C58" s="346"/>
      <c r="D58" s="121" t="s">
        <v>600</v>
      </c>
      <c r="E58" s="122"/>
      <c r="F58" s="122"/>
      <c r="G58" s="122"/>
      <c r="H58" s="122"/>
      <c r="I58" s="123"/>
      <c r="J58" s="124">
        <f>J85</f>
        <v>0</v>
      </c>
      <c r="K58" s="125"/>
    </row>
    <row r="59" spans="2:47" s="8" customFormat="1" ht="19.899999999999999" customHeight="1">
      <c r="B59" s="120"/>
      <c r="C59" s="346"/>
      <c r="D59" s="121" t="s">
        <v>601</v>
      </c>
      <c r="E59" s="122"/>
      <c r="F59" s="122"/>
      <c r="G59" s="122"/>
      <c r="H59" s="122"/>
      <c r="I59" s="123"/>
      <c r="J59" s="124">
        <f>J107</f>
        <v>0</v>
      </c>
      <c r="K59" s="125"/>
    </row>
    <row r="60" spans="2:47" s="8" customFormat="1" ht="19.899999999999999" customHeight="1">
      <c r="B60" s="120"/>
      <c r="C60" s="346"/>
      <c r="D60" s="121" t="s">
        <v>602</v>
      </c>
      <c r="E60" s="122"/>
      <c r="F60" s="122"/>
      <c r="G60" s="122"/>
      <c r="H60" s="122"/>
      <c r="I60" s="123"/>
      <c r="J60" s="124">
        <f>J144</f>
        <v>0</v>
      </c>
      <c r="K60" s="125"/>
    </row>
    <row r="61" spans="2:47" s="8" customFormat="1" ht="19.899999999999999" customHeight="1">
      <c r="B61" s="120"/>
      <c r="C61" s="346"/>
      <c r="D61" s="121" t="s">
        <v>603</v>
      </c>
      <c r="E61" s="122"/>
      <c r="F61" s="122"/>
      <c r="G61" s="122"/>
      <c r="H61" s="122"/>
      <c r="I61" s="123"/>
      <c r="J61" s="124">
        <f>J168</f>
        <v>0</v>
      </c>
      <c r="K61" s="125"/>
    </row>
    <row r="62" spans="2:47" s="8" customFormat="1" ht="19.899999999999999" customHeight="1">
      <c r="B62" s="120"/>
      <c r="C62" s="346"/>
      <c r="D62" s="121" t="s">
        <v>604</v>
      </c>
      <c r="E62" s="122"/>
      <c r="F62" s="122"/>
      <c r="G62" s="122"/>
      <c r="H62" s="122"/>
      <c r="I62" s="123"/>
      <c r="J62" s="124">
        <f>J192</f>
        <v>0</v>
      </c>
      <c r="K62" s="125"/>
    </row>
    <row r="63" spans="2:47" s="8" customFormat="1" ht="19.899999999999999" customHeight="1">
      <c r="B63" s="120"/>
      <c r="C63" s="346"/>
      <c r="D63" s="121" t="s">
        <v>233</v>
      </c>
      <c r="E63" s="122"/>
      <c r="F63" s="122"/>
      <c r="G63" s="122"/>
      <c r="H63" s="122"/>
      <c r="I63" s="123"/>
      <c r="J63" s="124">
        <f>J209</f>
        <v>0</v>
      </c>
      <c r="K63" s="125"/>
    </row>
    <row r="64" spans="2:47" s="1" customFormat="1" ht="21.75" customHeight="1">
      <c r="B64" s="32"/>
      <c r="C64" s="308"/>
      <c r="D64" s="308"/>
      <c r="E64" s="308"/>
      <c r="F64" s="308"/>
      <c r="G64" s="308"/>
      <c r="H64" s="308"/>
      <c r="I64" s="326"/>
      <c r="J64" s="308"/>
      <c r="K64" s="35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108"/>
      <c r="J65" s="43"/>
      <c r="K65" s="44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11"/>
      <c r="J69" s="46"/>
      <c r="K69" s="46"/>
      <c r="L69" s="47"/>
    </row>
    <row r="70" spans="2:12" s="1" customFormat="1" ht="36.950000000000003" customHeight="1">
      <c r="B70" s="32"/>
      <c r="C70" s="48" t="s">
        <v>171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12" s="1" customFormat="1" ht="6.95" customHeight="1">
      <c r="B71" s="32"/>
      <c r="C71" s="49"/>
      <c r="D71" s="49"/>
      <c r="E71" s="49"/>
      <c r="F71" s="49"/>
      <c r="G71" s="49"/>
      <c r="H71" s="49"/>
      <c r="I71" s="126"/>
      <c r="J71" s="49"/>
      <c r="K71" s="49"/>
      <c r="L71" s="47"/>
    </row>
    <row r="72" spans="2:12" s="1" customFormat="1" ht="14.45" customHeight="1">
      <c r="B72" s="32"/>
      <c r="C72" s="51" t="s">
        <v>18</v>
      </c>
      <c r="D72" s="49"/>
      <c r="E72" s="49"/>
      <c r="F72" s="49"/>
      <c r="G72" s="49"/>
      <c r="H72" s="49"/>
      <c r="I72" s="126"/>
      <c r="J72" s="49"/>
      <c r="K72" s="49"/>
      <c r="L72" s="47"/>
    </row>
    <row r="73" spans="2:12" s="1" customFormat="1" ht="16.5" customHeight="1">
      <c r="B73" s="32"/>
      <c r="C73" s="49"/>
      <c r="D73" s="49"/>
      <c r="E73" s="281" t="str">
        <f>E7</f>
        <v>Rekonstrukce zahrady mateřské školky Šponarova</v>
      </c>
      <c r="F73" s="282"/>
      <c r="G73" s="282"/>
      <c r="H73" s="282"/>
      <c r="I73" s="126"/>
      <c r="J73" s="49"/>
      <c r="K73" s="49"/>
      <c r="L73" s="47"/>
    </row>
    <row r="74" spans="2:12" s="1" customFormat="1" ht="14.45" customHeight="1">
      <c r="B74" s="32"/>
      <c r="C74" s="51" t="s">
        <v>161</v>
      </c>
      <c r="D74" s="49"/>
      <c r="E74" s="49"/>
      <c r="F74" s="49"/>
      <c r="G74" s="49"/>
      <c r="H74" s="49"/>
      <c r="I74" s="126"/>
      <c r="J74" s="49"/>
      <c r="K74" s="49"/>
      <c r="L74" s="47"/>
    </row>
    <row r="75" spans="2:12" s="1" customFormat="1" ht="17.25" customHeight="1">
      <c r="B75" s="32"/>
      <c r="C75" s="49"/>
      <c r="D75" s="49"/>
      <c r="E75" s="274" t="str">
        <f>E9</f>
        <v>21 - Předzahrada</v>
      </c>
      <c r="F75" s="283"/>
      <c r="G75" s="283"/>
      <c r="H75" s="283"/>
      <c r="I75" s="126"/>
      <c r="J75" s="49"/>
      <c r="K75" s="49"/>
      <c r="L75" s="47"/>
    </row>
    <row r="76" spans="2:12" s="1" customFormat="1" ht="6.95" customHeight="1">
      <c r="B76" s="32"/>
      <c r="C76" s="49"/>
      <c r="D76" s="49"/>
      <c r="E76" s="49"/>
      <c r="F76" s="49"/>
      <c r="G76" s="49"/>
      <c r="H76" s="49"/>
      <c r="I76" s="126"/>
      <c r="J76" s="49"/>
      <c r="K76" s="49"/>
      <c r="L76" s="47"/>
    </row>
    <row r="77" spans="2:12" s="1" customFormat="1" ht="18" customHeight="1">
      <c r="B77" s="32"/>
      <c r="C77" s="51" t="s">
        <v>23</v>
      </c>
      <c r="D77" s="49"/>
      <c r="E77" s="49"/>
      <c r="F77" s="127" t="str">
        <f>F12</f>
        <v>Ul. Šponarova 1503/16</v>
      </c>
      <c r="G77" s="49"/>
      <c r="H77" s="49"/>
      <c r="I77" s="128" t="s">
        <v>25</v>
      </c>
      <c r="J77" s="59" t="str">
        <f>IF(J12="","",J12)</f>
        <v>2. 12. 2018</v>
      </c>
      <c r="K77" s="49"/>
      <c r="L77" s="47"/>
    </row>
    <row r="78" spans="2:12" s="1" customFormat="1" ht="6.95" customHeight="1">
      <c r="B78" s="32"/>
      <c r="C78" s="49"/>
      <c r="D78" s="49"/>
      <c r="E78" s="49"/>
      <c r="F78" s="49"/>
      <c r="G78" s="49"/>
      <c r="H78" s="49"/>
      <c r="I78" s="126"/>
      <c r="J78" s="49"/>
      <c r="K78" s="49"/>
      <c r="L78" s="47"/>
    </row>
    <row r="79" spans="2:12" s="1" customFormat="1">
      <c r="B79" s="32"/>
      <c r="C79" s="51" t="s">
        <v>27</v>
      </c>
      <c r="D79" s="49"/>
      <c r="E79" s="49"/>
      <c r="F79" s="127" t="str">
        <f>E15</f>
        <v>MŠ Harmonie</v>
      </c>
      <c r="G79" s="49"/>
      <c r="H79" s="49"/>
      <c r="I79" s="128" t="s">
        <v>34</v>
      </c>
      <c r="J79" s="127" t="str">
        <f>E21</f>
        <v>Ing. Dagmar Rudolfová, Ing. Miroslava Najman</v>
      </c>
      <c r="K79" s="49"/>
      <c r="L79" s="47"/>
    </row>
    <row r="80" spans="2:12" s="1" customFormat="1" ht="14.45" customHeight="1">
      <c r="B80" s="32"/>
      <c r="C80" s="51" t="s">
        <v>32</v>
      </c>
      <c r="D80" s="49"/>
      <c r="E80" s="49"/>
      <c r="F80" s="127" t="str">
        <f>IF(E18="","",E18)</f>
        <v/>
      </c>
      <c r="G80" s="49"/>
      <c r="H80" s="49"/>
      <c r="I80" s="126"/>
      <c r="J80" s="49"/>
      <c r="K80" s="49"/>
      <c r="L80" s="47"/>
    </row>
    <row r="81" spans="2:65" s="1" customFormat="1" ht="10.35" customHeight="1">
      <c r="B81" s="32"/>
      <c r="C81" s="49"/>
      <c r="D81" s="49"/>
      <c r="E81" s="49"/>
      <c r="F81" s="49"/>
      <c r="G81" s="49"/>
      <c r="H81" s="49"/>
      <c r="I81" s="126"/>
      <c r="J81" s="49"/>
      <c r="K81" s="49"/>
      <c r="L81" s="47"/>
    </row>
    <row r="82" spans="2:65" s="9" customFormat="1" ht="29.25" customHeight="1">
      <c r="B82" s="129"/>
      <c r="C82" s="130" t="s">
        <v>172</v>
      </c>
      <c r="D82" s="131" t="s">
        <v>59</v>
      </c>
      <c r="E82" s="131" t="s">
        <v>55</v>
      </c>
      <c r="F82" s="131" t="s">
        <v>173</v>
      </c>
      <c r="G82" s="131" t="s">
        <v>174</v>
      </c>
      <c r="H82" s="131" t="s">
        <v>175</v>
      </c>
      <c r="I82" s="132" t="s">
        <v>176</v>
      </c>
      <c r="J82" s="131" t="s">
        <v>165</v>
      </c>
      <c r="K82" s="133" t="s">
        <v>177</v>
      </c>
      <c r="L82" s="134"/>
      <c r="M82" s="66" t="s">
        <v>178</v>
      </c>
      <c r="N82" s="67" t="s">
        <v>44</v>
      </c>
      <c r="O82" s="67" t="s">
        <v>179</v>
      </c>
      <c r="P82" s="67" t="s">
        <v>180</v>
      </c>
      <c r="Q82" s="67" t="s">
        <v>181</v>
      </c>
      <c r="R82" s="67" t="s">
        <v>182</v>
      </c>
      <c r="S82" s="67" t="s">
        <v>183</v>
      </c>
      <c r="T82" s="68" t="s">
        <v>184</v>
      </c>
    </row>
    <row r="83" spans="2:65" s="1" customFormat="1" ht="29.25" customHeight="1">
      <c r="B83" s="32"/>
      <c r="C83" s="72" t="s">
        <v>166</v>
      </c>
      <c r="D83" s="49"/>
      <c r="E83" s="49"/>
      <c r="F83" s="49"/>
      <c r="G83" s="49"/>
      <c r="H83" s="49"/>
      <c r="I83" s="126"/>
      <c r="J83" s="135">
        <f>BK83</f>
        <v>0</v>
      </c>
      <c r="K83" s="49"/>
      <c r="L83" s="47"/>
      <c r="M83" s="69"/>
      <c r="N83" s="70"/>
      <c r="O83" s="70"/>
      <c r="P83" s="136">
        <f>P84</f>
        <v>0</v>
      </c>
      <c r="Q83" s="70"/>
      <c r="R83" s="136">
        <f>R84</f>
        <v>14.10778</v>
      </c>
      <c r="S83" s="70"/>
      <c r="T83" s="137">
        <f>T84</f>
        <v>0</v>
      </c>
      <c r="AT83" s="23" t="s">
        <v>73</v>
      </c>
      <c r="AU83" s="23" t="s">
        <v>167</v>
      </c>
      <c r="BK83" s="138">
        <f>BK84</f>
        <v>0</v>
      </c>
    </row>
    <row r="84" spans="2:65" s="10" customFormat="1" ht="37.35" customHeight="1">
      <c r="B84" s="139"/>
      <c r="C84" s="140"/>
      <c r="D84" s="141" t="s">
        <v>73</v>
      </c>
      <c r="E84" s="142" t="s">
        <v>185</v>
      </c>
      <c r="F84" s="142" t="s">
        <v>186</v>
      </c>
      <c r="G84" s="140"/>
      <c r="H84" s="140"/>
      <c r="I84" s="143"/>
      <c r="J84" s="144">
        <f>BK84</f>
        <v>0</v>
      </c>
      <c r="K84" s="140"/>
      <c r="L84" s="145"/>
      <c r="M84" s="146"/>
      <c r="N84" s="347"/>
      <c r="O84" s="347"/>
      <c r="P84" s="348">
        <f>P85+P107+P144+P168+P192+P209</f>
        <v>0</v>
      </c>
      <c r="Q84" s="347"/>
      <c r="R84" s="348">
        <f>R85+R107+R144+R168+R192+R209</f>
        <v>14.10778</v>
      </c>
      <c r="S84" s="347"/>
      <c r="T84" s="147">
        <f>T85+T107+T144+T168+T192+T209</f>
        <v>0</v>
      </c>
      <c r="AR84" s="148" t="s">
        <v>82</v>
      </c>
      <c r="AT84" s="149" t="s">
        <v>73</v>
      </c>
      <c r="AU84" s="149" t="s">
        <v>74</v>
      </c>
      <c r="AY84" s="148" t="s">
        <v>187</v>
      </c>
      <c r="BK84" s="150">
        <f>BK85+BK107+BK144+BK168+BK192+BK209</f>
        <v>0</v>
      </c>
    </row>
    <row r="85" spans="2:65" s="10" customFormat="1" ht="19.899999999999999" customHeight="1">
      <c r="B85" s="139"/>
      <c r="C85" s="140"/>
      <c r="D85" s="141" t="s">
        <v>73</v>
      </c>
      <c r="E85" s="151" t="s">
        <v>82</v>
      </c>
      <c r="F85" s="151" t="s">
        <v>605</v>
      </c>
      <c r="G85" s="140"/>
      <c r="H85" s="140"/>
      <c r="I85" s="143"/>
      <c r="J85" s="152">
        <f>BK85</f>
        <v>0</v>
      </c>
      <c r="K85" s="140"/>
      <c r="L85" s="145"/>
      <c r="M85" s="146"/>
      <c r="N85" s="347"/>
      <c r="O85" s="347"/>
      <c r="P85" s="348">
        <f>SUM(P86:P106)</f>
        <v>0</v>
      </c>
      <c r="Q85" s="347"/>
      <c r="R85" s="348">
        <f>SUM(R86:R106)</f>
        <v>5.91</v>
      </c>
      <c r="S85" s="347"/>
      <c r="T85" s="147">
        <f>SUM(T86:T106)</f>
        <v>0</v>
      </c>
      <c r="AR85" s="148" t="s">
        <v>82</v>
      </c>
      <c r="AT85" s="149" t="s">
        <v>73</v>
      </c>
      <c r="AU85" s="149" t="s">
        <v>82</v>
      </c>
      <c r="AY85" s="148" t="s">
        <v>187</v>
      </c>
      <c r="BK85" s="150">
        <f>SUM(BK86:BK106)</f>
        <v>0</v>
      </c>
    </row>
    <row r="86" spans="2:65" s="1" customFormat="1" ht="25.5" customHeight="1">
      <c r="B86" s="32"/>
      <c r="C86" s="153" t="s">
        <v>82</v>
      </c>
      <c r="D86" s="153" t="s">
        <v>189</v>
      </c>
      <c r="E86" s="154" t="s">
        <v>606</v>
      </c>
      <c r="F86" s="155" t="s">
        <v>607</v>
      </c>
      <c r="G86" s="156" t="s">
        <v>236</v>
      </c>
      <c r="H86" s="157">
        <v>2.48</v>
      </c>
      <c r="I86" s="158"/>
      <c r="J86" s="159">
        <f>ROUND(I86*H86,2)</f>
        <v>0</v>
      </c>
      <c r="K86" s="155" t="s">
        <v>193</v>
      </c>
      <c r="L86" s="47"/>
      <c r="M86" s="160" t="s">
        <v>21</v>
      </c>
      <c r="N86" s="349" t="s">
        <v>45</v>
      </c>
      <c r="O86" s="308"/>
      <c r="P86" s="350">
        <f>O86*H86</f>
        <v>0</v>
      </c>
      <c r="Q86" s="350">
        <v>0</v>
      </c>
      <c r="R86" s="350">
        <f>Q86*H86</f>
        <v>0</v>
      </c>
      <c r="S86" s="350">
        <v>0</v>
      </c>
      <c r="T86" s="161">
        <f>S86*H86</f>
        <v>0</v>
      </c>
      <c r="AR86" s="23" t="s">
        <v>194</v>
      </c>
      <c r="AT86" s="23" t="s">
        <v>189</v>
      </c>
      <c r="AU86" s="23" t="s">
        <v>84</v>
      </c>
      <c r="AY86" s="23" t="s">
        <v>187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23" t="s">
        <v>82</v>
      </c>
      <c r="BK86" s="162">
        <f>ROUND(I86*H86,2)</f>
        <v>0</v>
      </c>
      <c r="BL86" s="23" t="s">
        <v>194</v>
      </c>
      <c r="BM86" s="23" t="s">
        <v>608</v>
      </c>
    </row>
    <row r="87" spans="2:65" s="11" customFormat="1">
      <c r="B87" s="163"/>
      <c r="C87" s="164"/>
      <c r="D87" s="165" t="s">
        <v>196</v>
      </c>
      <c r="E87" s="166" t="s">
        <v>21</v>
      </c>
      <c r="F87" s="167" t="s">
        <v>609</v>
      </c>
      <c r="G87" s="164"/>
      <c r="H87" s="166" t="s">
        <v>21</v>
      </c>
      <c r="I87" s="168"/>
      <c r="J87" s="164"/>
      <c r="K87" s="164"/>
      <c r="L87" s="169"/>
      <c r="M87" s="170"/>
      <c r="N87" s="351"/>
      <c r="O87" s="351"/>
      <c r="P87" s="351"/>
      <c r="Q87" s="351"/>
      <c r="R87" s="351"/>
      <c r="S87" s="351"/>
      <c r="T87" s="171"/>
      <c r="AT87" s="172" t="s">
        <v>196</v>
      </c>
      <c r="AU87" s="172" t="s">
        <v>84</v>
      </c>
      <c r="AV87" s="11" t="s">
        <v>82</v>
      </c>
      <c r="AW87" s="11" t="s">
        <v>37</v>
      </c>
      <c r="AX87" s="11" t="s">
        <v>74</v>
      </c>
      <c r="AY87" s="172" t="s">
        <v>187</v>
      </c>
    </row>
    <row r="88" spans="2:65" s="12" customFormat="1">
      <c r="B88" s="173"/>
      <c r="C88" s="174"/>
      <c r="D88" s="165" t="s">
        <v>196</v>
      </c>
      <c r="E88" s="175" t="s">
        <v>21</v>
      </c>
      <c r="F88" s="176" t="s">
        <v>610</v>
      </c>
      <c r="G88" s="174"/>
      <c r="H88" s="177">
        <v>2.48</v>
      </c>
      <c r="I88" s="178"/>
      <c r="J88" s="174"/>
      <c r="K88" s="174"/>
      <c r="L88" s="179"/>
      <c r="M88" s="180"/>
      <c r="N88" s="352"/>
      <c r="O88" s="352"/>
      <c r="P88" s="352"/>
      <c r="Q88" s="352"/>
      <c r="R88" s="352"/>
      <c r="S88" s="352"/>
      <c r="T88" s="181"/>
      <c r="AT88" s="182" t="s">
        <v>196</v>
      </c>
      <c r="AU88" s="182" t="s">
        <v>84</v>
      </c>
      <c r="AV88" s="12" t="s">
        <v>84</v>
      </c>
      <c r="AW88" s="12" t="s">
        <v>37</v>
      </c>
      <c r="AX88" s="12" t="s">
        <v>82</v>
      </c>
      <c r="AY88" s="182" t="s">
        <v>187</v>
      </c>
    </row>
    <row r="89" spans="2:65" s="1" customFormat="1" ht="38.25" customHeight="1">
      <c r="B89" s="32"/>
      <c r="C89" s="153" t="s">
        <v>84</v>
      </c>
      <c r="D89" s="153" t="s">
        <v>189</v>
      </c>
      <c r="E89" s="154" t="s">
        <v>205</v>
      </c>
      <c r="F89" s="155" t="s">
        <v>206</v>
      </c>
      <c r="G89" s="156" t="s">
        <v>192</v>
      </c>
      <c r="H89" s="157">
        <v>24.8</v>
      </c>
      <c r="I89" s="158"/>
      <c r="J89" s="159">
        <f>ROUND(I89*H89,2)</f>
        <v>0</v>
      </c>
      <c r="K89" s="155" t="s">
        <v>193</v>
      </c>
      <c r="L89" s="47"/>
      <c r="M89" s="160" t="s">
        <v>21</v>
      </c>
      <c r="N89" s="349" t="s">
        <v>45</v>
      </c>
      <c r="O89" s="308"/>
      <c r="P89" s="350">
        <f>O89*H89</f>
        <v>0</v>
      </c>
      <c r="Q89" s="350">
        <v>0</v>
      </c>
      <c r="R89" s="350">
        <f>Q89*H89</f>
        <v>0</v>
      </c>
      <c r="S89" s="350">
        <v>0</v>
      </c>
      <c r="T89" s="161">
        <f>S89*H89</f>
        <v>0</v>
      </c>
      <c r="AR89" s="23" t="s">
        <v>194</v>
      </c>
      <c r="AT89" s="23" t="s">
        <v>189</v>
      </c>
      <c r="AU89" s="23" t="s">
        <v>84</v>
      </c>
      <c r="AY89" s="23" t="s">
        <v>187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23" t="s">
        <v>82</v>
      </c>
      <c r="BK89" s="162">
        <f>ROUND(I89*H89,2)</f>
        <v>0</v>
      </c>
      <c r="BL89" s="23" t="s">
        <v>194</v>
      </c>
      <c r="BM89" s="23" t="s">
        <v>611</v>
      </c>
    </row>
    <row r="90" spans="2:65" s="12" customFormat="1">
      <c r="B90" s="173"/>
      <c r="C90" s="174"/>
      <c r="D90" s="165" t="s">
        <v>196</v>
      </c>
      <c r="E90" s="175" t="s">
        <v>21</v>
      </c>
      <c r="F90" s="176" t="s">
        <v>612</v>
      </c>
      <c r="G90" s="174"/>
      <c r="H90" s="177">
        <v>24.8</v>
      </c>
      <c r="I90" s="178"/>
      <c r="J90" s="174"/>
      <c r="K90" s="174"/>
      <c r="L90" s="179"/>
      <c r="M90" s="180"/>
      <c r="N90" s="352"/>
      <c r="O90" s="352"/>
      <c r="P90" s="352"/>
      <c r="Q90" s="352"/>
      <c r="R90" s="352"/>
      <c r="S90" s="352"/>
      <c r="T90" s="181"/>
      <c r="AT90" s="182" t="s">
        <v>196</v>
      </c>
      <c r="AU90" s="182" t="s">
        <v>84</v>
      </c>
      <c r="AV90" s="12" t="s">
        <v>84</v>
      </c>
      <c r="AW90" s="12" t="s">
        <v>37</v>
      </c>
      <c r="AX90" s="12" t="s">
        <v>82</v>
      </c>
      <c r="AY90" s="182" t="s">
        <v>187</v>
      </c>
    </row>
    <row r="91" spans="2:65" s="1" customFormat="1" ht="25.5" customHeight="1">
      <c r="B91" s="32"/>
      <c r="C91" s="153" t="s">
        <v>201</v>
      </c>
      <c r="D91" s="153" t="s">
        <v>189</v>
      </c>
      <c r="E91" s="154" t="s">
        <v>241</v>
      </c>
      <c r="F91" s="155" t="s">
        <v>242</v>
      </c>
      <c r="G91" s="156" t="s">
        <v>192</v>
      </c>
      <c r="H91" s="157">
        <v>24.8</v>
      </c>
      <c r="I91" s="158"/>
      <c r="J91" s="159">
        <f>ROUND(I91*H91,2)</f>
        <v>0</v>
      </c>
      <c r="K91" s="155" t="s">
        <v>193</v>
      </c>
      <c r="L91" s="47"/>
      <c r="M91" s="160" t="s">
        <v>21</v>
      </c>
      <c r="N91" s="349" t="s">
        <v>45</v>
      </c>
      <c r="O91" s="308"/>
      <c r="P91" s="350">
        <f>O91*H91</f>
        <v>0</v>
      </c>
      <c r="Q91" s="350">
        <v>0</v>
      </c>
      <c r="R91" s="350">
        <f>Q91*H91</f>
        <v>0</v>
      </c>
      <c r="S91" s="350">
        <v>0</v>
      </c>
      <c r="T91" s="161">
        <f>S91*H91</f>
        <v>0</v>
      </c>
      <c r="AR91" s="23" t="s">
        <v>194</v>
      </c>
      <c r="AT91" s="23" t="s">
        <v>189</v>
      </c>
      <c r="AU91" s="23" t="s">
        <v>84</v>
      </c>
      <c r="AY91" s="23" t="s">
        <v>187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23" t="s">
        <v>82</v>
      </c>
      <c r="BK91" s="162">
        <f>ROUND(I91*H91,2)</f>
        <v>0</v>
      </c>
      <c r="BL91" s="23" t="s">
        <v>194</v>
      </c>
      <c r="BM91" s="23" t="s">
        <v>613</v>
      </c>
    </row>
    <row r="92" spans="2:65" s="12" customFormat="1">
      <c r="B92" s="173"/>
      <c r="C92" s="174"/>
      <c r="D92" s="165" t="s">
        <v>196</v>
      </c>
      <c r="E92" s="175" t="s">
        <v>21</v>
      </c>
      <c r="F92" s="176" t="s">
        <v>612</v>
      </c>
      <c r="G92" s="174"/>
      <c r="H92" s="177">
        <v>24.8</v>
      </c>
      <c r="I92" s="178"/>
      <c r="J92" s="174"/>
      <c r="K92" s="174"/>
      <c r="L92" s="179"/>
      <c r="M92" s="180"/>
      <c r="N92" s="352"/>
      <c r="O92" s="352"/>
      <c r="P92" s="352"/>
      <c r="Q92" s="352"/>
      <c r="R92" s="352"/>
      <c r="S92" s="352"/>
      <c r="T92" s="181"/>
      <c r="AT92" s="182" t="s">
        <v>196</v>
      </c>
      <c r="AU92" s="182" t="s">
        <v>84</v>
      </c>
      <c r="AV92" s="12" t="s">
        <v>84</v>
      </c>
      <c r="AW92" s="12" t="s">
        <v>37</v>
      </c>
      <c r="AX92" s="12" t="s">
        <v>82</v>
      </c>
      <c r="AY92" s="182" t="s">
        <v>187</v>
      </c>
    </row>
    <row r="93" spans="2:65" s="1" customFormat="1" ht="16.5" customHeight="1">
      <c r="B93" s="32"/>
      <c r="C93" s="183" t="s">
        <v>194</v>
      </c>
      <c r="D93" s="183" t="s">
        <v>215</v>
      </c>
      <c r="E93" s="184" t="s">
        <v>245</v>
      </c>
      <c r="F93" s="185" t="s">
        <v>246</v>
      </c>
      <c r="G93" s="186" t="s">
        <v>192</v>
      </c>
      <c r="H93" s="187">
        <v>29.76</v>
      </c>
      <c r="I93" s="188"/>
      <c r="J93" s="189">
        <f>ROUND(I93*H93,2)</f>
        <v>0</v>
      </c>
      <c r="K93" s="185" t="s">
        <v>228</v>
      </c>
      <c r="L93" s="190"/>
      <c r="M93" s="191" t="s">
        <v>21</v>
      </c>
      <c r="N93" s="353" t="s">
        <v>45</v>
      </c>
      <c r="O93" s="308"/>
      <c r="P93" s="350">
        <f>O93*H93</f>
        <v>0</v>
      </c>
      <c r="Q93" s="350">
        <v>0</v>
      </c>
      <c r="R93" s="350">
        <f>Q93*H93</f>
        <v>0</v>
      </c>
      <c r="S93" s="350">
        <v>0</v>
      </c>
      <c r="T93" s="161">
        <f>S93*H93</f>
        <v>0</v>
      </c>
      <c r="AR93" s="23" t="s">
        <v>219</v>
      </c>
      <c r="AT93" s="23" t="s">
        <v>215</v>
      </c>
      <c r="AU93" s="23" t="s">
        <v>84</v>
      </c>
      <c r="AY93" s="23" t="s">
        <v>187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23" t="s">
        <v>82</v>
      </c>
      <c r="BK93" s="162">
        <f>ROUND(I93*H93,2)</f>
        <v>0</v>
      </c>
      <c r="BL93" s="23" t="s">
        <v>194</v>
      </c>
      <c r="BM93" s="23" t="s">
        <v>614</v>
      </c>
    </row>
    <row r="94" spans="2:65" s="11" customFormat="1">
      <c r="B94" s="163"/>
      <c r="C94" s="164"/>
      <c r="D94" s="165" t="s">
        <v>196</v>
      </c>
      <c r="E94" s="166" t="s">
        <v>21</v>
      </c>
      <c r="F94" s="167" t="s">
        <v>248</v>
      </c>
      <c r="G94" s="164"/>
      <c r="H94" s="166" t="s">
        <v>21</v>
      </c>
      <c r="I94" s="168"/>
      <c r="J94" s="164"/>
      <c r="K94" s="164"/>
      <c r="L94" s="169"/>
      <c r="M94" s="170"/>
      <c r="N94" s="351"/>
      <c r="O94" s="351"/>
      <c r="P94" s="351"/>
      <c r="Q94" s="351"/>
      <c r="R94" s="351"/>
      <c r="S94" s="351"/>
      <c r="T94" s="171"/>
      <c r="AT94" s="172" t="s">
        <v>196</v>
      </c>
      <c r="AU94" s="172" t="s">
        <v>84</v>
      </c>
      <c r="AV94" s="11" t="s">
        <v>82</v>
      </c>
      <c r="AW94" s="11" t="s">
        <v>37</v>
      </c>
      <c r="AX94" s="11" t="s">
        <v>74</v>
      </c>
      <c r="AY94" s="172" t="s">
        <v>187</v>
      </c>
    </row>
    <row r="95" spans="2:65" s="12" customFormat="1">
      <c r="B95" s="173"/>
      <c r="C95" s="174"/>
      <c r="D95" s="165" t="s">
        <v>196</v>
      </c>
      <c r="E95" s="175" t="s">
        <v>21</v>
      </c>
      <c r="F95" s="176" t="s">
        <v>615</v>
      </c>
      <c r="G95" s="174"/>
      <c r="H95" s="177">
        <v>29.76</v>
      </c>
      <c r="I95" s="178"/>
      <c r="J95" s="174"/>
      <c r="K95" s="174"/>
      <c r="L95" s="179"/>
      <c r="M95" s="180"/>
      <c r="N95" s="352"/>
      <c r="O95" s="352"/>
      <c r="P95" s="352"/>
      <c r="Q95" s="352"/>
      <c r="R95" s="352"/>
      <c r="S95" s="352"/>
      <c r="T95" s="181"/>
      <c r="AT95" s="182" t="s">
        <v>196</v>
      </c>
      <c r="AU95" s="182" t="s">
        <v>84</v>
      </c>
      <c r="AV95" s="12" t="s">
        <v>84</v>
      </c>
      <c r="AW95" s="12" t="s">
        <v>37</v>
      </c>
      <c r="AX95" s="12" t="s">
        <v>82</v>
      </c>
      <c r="AY95" s="182" t="s">
        <v>187</v>
      </c>
    </row>
    <row r="96" spans="2:65" s="1" customFormat="1" ht="16.5" customHeight="1">
      <c r="B96" s="32"/>
      <c r="C96" s="183" t="s">
        <v>209</v>
      </c>
      <c r="D96" s="183" t="s">
        <v>215</v>
      </c>
      <c r="E96" s="184" t="s">
        <v>250</v>
      </c>
      <c r="F96" s="185" t="s">
        <v>251</v>
      </c>
      <c r="G96" s="186" t="s">
        <v>227</v>
      </c>
      <c r="H96" s="187">
        <v>124</v>
      </c>
      <c r="I96" s="188"/>
      <c r="J96" s="189">
        <f>ROUND(I96*H96,2)</f>
        <v>0</v>
      </c>
      <c r="K96" s="185" t="s">
        <v>228</v>
      </c>
      <c r="L96" s="190"/>
      <c r="M96" s="191" t="s">
        <v>21</v>
      </c>
      <c r="N96" s="353" t="s">
        <v>45</v>
      </c>
      <c r="O96" s="308"/>
      <c r="P96" s="350">
        <f>O96*H96</f>
        <v>0</v>
      </c>
      <c r="Q96" s="350">
        <v>0</v>
      </c>
      <c r="R96" s="350">
        <f>Q96*H96</f>
        <v>0</v>
      </c>
      <c r="S96" s="350">
        <v>0</v>
      </c>
      <c r="T96" s="161">
        <f>S96*H96</f>
        <v>0</v>
      </c>
      <c r="AR96" s="23" t="s">
        <v>219</v>
      </c>
      <c r="AT96" s="23" t="s">
        <v>215</v>
      </c>
      <c r="AU96" s="23" t="s">
        <v>84</v>
      </c>
      <c r="AY96" s="23" t="s">
        <v>187</v>
      </c>
      <c r="BE96" s="162">
        <f>IF(N96="základní",J96,0)</f>
        <v>0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23" t="s">
        <v>82</v>
      </c>
      <c r="BK96" s="162">
        <f>ROUND(I96*H96,2)</f>
        <v>0</v>
      </c>
      <c r="BL96" s="23" t="s">
        <v>194</v>
      </c>
      <c r="BM96" s="23" t="s">
        <v>616</v>
      </c>
    </row>
    <row r="97" spans="2:65" s="12" customFormat="1">
      <c r="B97" s="173"/>
      <c r="C97" s="174"/>
      <c r="D97" s="165" t="s">
        <v>196</v>
      </c>
      <c r="E97" s="175" t="s">
        <v>21</v>
      </c>
      <c r="F97" s="176" t="s">
        <v>617</v>
      </c>
      <c r="G97" s="174"/>
      <c r="H97" s="177">
        <v>124</v>
      </c>
      <c r="I97" s="178"/>
      <c r="J97" s="174"/>
      <c r="K97" s="174"/>
      <c r="L97" s="179"/>
      <c r="M97" s="180"/>
      <c r="N97" s="352"/>
      <c r="O97" s="352"/>
      <c r="P97" s="352"/>
      <c r="Q97" s="352"/>
      <c r="R97" s="352"/>
      <c r="S97" s="352"/>
      <c r="T97" s="181"/>
      <c r="AT97" s="182" t="s">
        <v>196</v>
      </c>
      <c r="AU97" s="182" t="s">
        <v>84</v>
      </c>
      <c r="AV97" s="12" t="s">
        <v>84</v>
      </c>
      <c r="AW97" s="12" t="s">
        <v>37</v>
      </c>
      <c r="AX97" s="12" t="s">
        <v>82</v>
      </c>
      <c r="AY97" s="182" t="s">
        <v>187</v>
      </c>
    </row>
    <row r="98" spans="2:65" s="1" customFormat="1" ht="25.5" customHeight="1">
      <c r="B98" s="32"/>
      <c r="C98" s="153" t="s">
        <v>214</v>
      </c>
      <c r="D98" s="153" t="s">
        <v>189</v>
      </c>
      <c r="E98" s="154" t="s">
        <v>446</v>
      </c>
      <c r="F98" s="155" t="s">
        <v>618</v>
      </c>
      <c r="G98" s="156" t="s">
        <v>192</v>
      </c>
      <c r="H98" s="157">
        <v>24.8</v>
      </c>
      <c r="I98" s="158"/>
      <c r="J98" s="159">
        <f>ROUND(I98*H98,2)</f>
        <v>0</v>
      </c>
      <c r="K98" s="155" t="s">
        <v>193</v>
      </c>
      <c r="L98" s="47"/>
      <c r="M98" s="160" t="s">
        <v>21</v>
      </c>
      <c r="N98" s="349" t="s">
        <v>45</v>
      </c>
      <c r="O98" s="308"/>
      <c r="P98" s="350">
        <f>O98*H98</f>
        <v>0</v>
      </c>
      <c r="Q98" s="350">
        <v>0</v>
      </c>
      <c r="R98" s="350">
        <f>Q98*H98</f>
        <v>0</v>
      </c>
      <c r="S98" s="350">
        <v>0</v>
      </c>
      <c r="T98" s="161">
        <f>S98*H98</f>
        <v>0</v>
      </c>
      <c r="AR98" s="23" t="s">
        <v>194</v>
      </c>
      <c r="AT98" s="23" t="s">
        <v>189</v>
      </c>
      <c r="AU98" s="23" t="s">
        <v>84</v>
      </c>
      <c r="AY98" s="23" t="s">
        <v>187</v>
      </c>
      <c r="BE98" s="162">
        <f>IF(N98="základní",J98,0)</f>
        <v>0</v>
      </c>
      <c r="BF98" s="162">
        <f>IF(N98="snížená",J98,0)</f>
        <v>0</v>
      </c>
      <c r="BG98" s="162">
        <f>IF(N98="zákl. přenesená",J98,0)</f>
        <v>0</v>
      </c>
      <c r="BH98" s="162">
        <f>IF(N98="sníž. přenesená",J98,0)</f>
        <v>0</v>
      </c>
      <c r="BI98" s="162">
        <f>IF(N98="nulová",J98,0)</f>
        <v>0</v>
      </c>
      <c r="BJ98" s="23" t="s">
        <v>82</v>
      </c>
      <c r="BK98" s="162">
        <f>ROUND(I98*H98,2)</f>
        <v>0</v>
      </c>
      <c r="BL98" s="23" t="s">
        <v>194</v>
      </c>
      <c r="BM98" s="23" t="s">
        <v>619</v>
      </c>
    </row>
    <row r="99" spans="2:65" s="11" customFormat="1">
      <c r="B99" s="163"/>
      <c r="C99" s="164"/>
      <c r="D99" s="165" t="s">
        <v>196</v>
      </c>
      <c r="E99" s="166" t="s">
        <v>21</v>
      </c>
      <c r="F99" s="167" t="s">
        <v>609</v>
      </c>
      <c r="G99" s="164"/>
      <c r="H99" s="166" t="s">
        <v>21</v>
      </c>
      <c r="I99" s="168"/>
      <c r="J99" s="164"/>
      <c r="K99" s="164"/>
      <c r="L99" s="169"/>
      <c r="M99" s="170"/>
      <c r="N99" s="351"/>
      <c r="O99" s="351"/>
      <c r="P99" s="351"/>
      <c r="Q99" s="351"/>
      <c r="R99" s="351"/>
      <c r="S99" s="351"/>
      <c r="T99" s="171"/>
      <c r="AT99" s="172" t="s">
        <v>196</v>
      </c>
      <c r="AU99" s="172" t="s">
        <v>84</v>
      </c>
      <c r="AV99" s="11" t="s">
        <v>82</v>
      </c>
      <c r="AW99" s="11" t="s">
        <v>37</v>
      </c>
      <c r="AX99" s="11" t="s">
        <v>74</v>
      </c>
      <c r="AY99" s="172" t="s">
        <v>187</v>
      </c>
    </row>
    <row r="100" spans="2:65" s="12" customFormat="1">
      <c r="B100" s="173"/>
      <c r="C100" s="174"/>
      <c r="D100" s="165" t="s">
        <v>196</v>
      </c>
      <c r="E100" s="175" t="s">
        <v>21</v>
      </c>
      <c r="F100" s="176" t="s">
        <v>612</v>
      </c>
      <c r="G100" s="174"/>
      <c r="H100" s="177">
        <v>24.8</v>
      </c>
      <c r="I100" s="178"/>
      <c r="J100" s="174"/>
      <c r="K100" s="174"/>
      <c r="L100" s="179"/>
      <c r="M100" s="180"/>
      <c r="N100" s="352"/>
      <c r="O100" s="352"/>
      <c r="P100" s="352"/>
      <c r="Q100" s="352"/>
      <c r="R100" s="352"/>
      <c r="S100" s="352"/>
      <c r="T100" s="181"/>
      <c r="AT100" s="182" t="s">
        <v>196</v>
      </c>
      <c r="AU100" s="182" t="s">
        <v>84</v>
      </c>
      <c r="AV100" s="12" t="s">
        <v>84</v>
      </c>
      <c r="AW100" s="12" t="s">
        <v>37</v>
      </c>
      <c r="AX100" s="12" t="s">
        <v>82</v>
      </c>
      <c r="AY100" s="182" t="s">
        <v>187</v>
      </c>
    </row>
    <row r="101" spans="2:65" s="1" customFormat="1" ht="16.5" customHeight="1">
      <c r="B101" s="32"/>
      <c r="C101" s="183" t="s">
        <v>224</v>
      </c>
      <c r="D101" s="183" t="s">
        <v>215</v>
      </c>
      <c r="E101" s="184" t="s">
        <v>275</v>
      </c>
      <c r="F101" s="185" t="s">
        <v>620</v>
      </c>
      <c r="G101" s="186" t="s">
        <v>277</v>
      </c>
      <c r="H101" s="187">
        <v>4.91</v>
      </c>
      <c r="I101" s="188"/>
      <c r="J101" s="189">
        <f>ROUND(I101*H101,2)</f>
        <v>0</v>
      </c>
      <c r="K101" s="185" t="s">
        <v>193</v>
      </c>
      <c r="L101" s="190"/>
      <c r="M101" s="191" t="s">
        <v>21</v>
      </c>
      <c r="N101" s="353" t="s">
        <v>45</v>
      </c>
      <c r="O101" s="308"/>
      <c r="P101" s="350">
        <f>O101*H101</f>
        <v>0</v>
      </c>
      <c r="Q101" s="350">
        <v>1</v>
      </c>
      <c r="R101" s="350">
        <f>Q101*H101</f>
        <v>4.91</v>
      </c>
      <c r="S101" s="350">
        <v>0</v>
      </c>
      <c r="T101" s="161">
        <f>S101*H101</f>
        <v>0</v>
      </c>
      <c r="AR101" s="23" t="s">
        <v>219</v>
      </c>
      <c r="AT101" s="23" t="s">
        <v>215</v>
      </c>
      <c r="AU101" s="23" t="s">
        <v>84</v>
      </c>
      <c r="AY101" s="23" t="s">
        <v>187</v>
      </c>
      <c r="BE101" s="162">
        <f>IF(N101="základní",J101,0)</f>
        <v>0</v>
      </c>
      <c r="BF101" s="162">
        <f>IF(N101="snížená",J101,0)</f>
        <v>0</v>
      </c>
      <c r="BG101" s="162">
        <f>IF(N101="zákl. přenesená",J101,0)</f>
        <v>0</v>
      </c>
      <c r="BH101" s="162">
        <f>IF(N101="sníž. přenesená",J101,0)</f>
        <v>0</v>
      </c>
      <c r="BI101" s="162">
        <f>IF(N101="nulová",J101,0)</f>
        <v>0</v>
      </c>
      <c r="BJ101" s="23" t="s">
        <v>82</v>
      </c>
      <c r="BK101" s="162">
        <f>ROUND(I101*H101,2)</f>
        <v>0</v>
      </c>
      <c r="BL101" s="23" t="s">
        <v>194</v>
      </c>
      <c r="BM101" s="23" t="s">
        <v>621</v>
      </c>
    </row>
    <row r="102" spans="2:65" s="12" customFormat="1">
      <c r="B102" s="173"/>
      <c r="C102" s="174"/>
      <c r="D102" s="165" t="s">
        <v>196</v>
      </c>
      <c r="E102" s="175" t="s">
        <v>21</v>
      </c>
      <c r="F102" s="176" t="s">
        <v>622</v>
      </c>
      <c r="G102" s="174"/>
      <c r="H102" s="177">
        <v>4.91</v>
      </c>
      <c r="I102" s="178"/>
      <c r="J102" s="174"/>
      <c r="K102" s="174"/>
      <c r="L102" s="179"/>
      <c r="M102" s="180"/>
      <c r="N102" s="352"/>
      <c r="O102" s="352"/>
      <c r="P102" s="352"/>
      <c r="Q102" s="352"/>
      <c r="R102" s="352"/>
      <c r="S102" s="352"/>
      <c r="T102" s="181"/>
      <c r="AT102" s="182" t="s">
        <v>196</v>
      </c>
      <c r="AU102" s="182" t="s">
        <v>84</v>
      </c>
      <c r="AV102" s="12" t="s">
        <v>84</v>
      </c>
      <c r="AW102" s="12" t="s">
        <v>37</v>
      </c>
      <c r="AX102" s="12" t="s">
        <v>82</v>
      </c>
      <c r="AY102" s="182" t="s">
        <v>187</v>
      </c>
    </row>
    <row r="103" spans="2:65" s="1" customFormat="1" ht="16.5" customHeight="1">
      <c r="B103" s="32"/>
      <c r="C103" s="183" t="s">
        <v>219</v>
      </c>
      <c r="D103" s="183" t="s">
        <v>215</v>
      </c>
      <c r="E103" s="184" t="s">
        <v>623</v>
      </c>
      <c r="F103" s="185" t="s">
        <v>624</v>
      </c>
      <c r="G103" s="186" t="s">
        <v>313</v>
      </c>
      <c r="H103" s="187">
        <v>1</v>
      </c>
      <c r="I103" s="188"/>
      <c r="J103" s="189">
        <f>ROUND(I103*H103,2)</f>
        <v>0</v>
      </c>
      <c r="K103" s="185" t="s">
        <v>228</v>
      </c>
      <c r="L103" s="190"/>
      <c r="M103" s="191" t="s">
        <v>21</v>
      </c>
      <c r="N103" s="353" t="s">
        <v>45</v>
      </c>
      <c r="O103" s="308"/>
      <c r="P103" s="350">
        <f>O103*H103</f>
        <v>0</v>
      </c>
      <c r="Q103" s="350">
        <v>1</v>
      </c>
      <c r="R103" s="350">
        <f>Q103*H103</f>
        <v>1</v>
      </c>
      <c r="S103" s="350">
        <v>0</v>
      </c>
      <c r="T103" s="161">
        <f>S103*H103</f>
        <v>0</v>
      </c>
      <c r="AR103" s="23" t="s">
        <v>219</v>
      </c>
      <c r="AT103" s="23" t="s">
        <v>215</v>
      </c>
      <c r="AU103" s="23" t="s">
        <v>84</v>
      </c>
      <c r="AY103" s="23" t="s">
        <v>187</v>
      </c>
      <c r="BE103" s="162">
        <f>IF(N103="základní",J103,0)</f>
        <v>0</v>
      </c>
      <c r="BF103" s="162">
        <f>IF(N103="snížená",J103,0)</f>
        <v>0</v>
      </c>
      <c r="BG103" s="162">
        <f>IF(N103="zákl. přenesená",J103,0)</f>
        <v>0</v>
      </c>
      <c r="BH103" s="162">
        <f>IF(N103="sníž. přenesená",J103,0)</f>
        <v>0</v>
      </c>
      <c r="BI103" s="162">
        <f>IF(N103="nulová",J103,0)</f>
        <v>0</v>
      </c>
      <c r="BJ103" s="23" t="s">
        <v>82</v>
      </c>
      <c r="BK103" s="162">
        <f>ROUND(I103*H103,2)</f>
        <v>0</v>
      </c>
      <c r="BL103" s="23" t="s">
        <v>194</v>
      </c>
      <c r="BM103" s="23" t="s">
        <v>625</v>
      </c>
    </row>
    <row r="104" spans="2:65" s="11" customFormat="1">
      <c r="B104" s="163"/>
      <c r="C104" s="164"/>
      <c r="D104" s="165" t="s">
        <v>196</v>
      </c>
      <c r="E104" s="166" t="s">
        <v>21</v>
      </c>
      <c r="F104" s="167" t="s">
        <v>626</v>
      </c>
      <c r="G104" s="164"/>
      <c r="H104" s="166" t="s">
        <v>21</v>
      </c>
      <c r="I104" s="168"/>
      <c r="J104" s="164"/>
      <c r="K104" s="164"/>
      <c r="L104" s="169"/>
      <c r="M104" s="170"/>
      <c r="N104" s="351"/>
      <c r="O104" s="351"/>
      <c r="P104" s="351"/>
      <c r="Q104" s="351"/>
      <c r="R104" s="351"/>
      <c r="S104" s="351"/>
      <c r="T104" s="171"/>
      <c r="AT104" s="172" t="s">
        <v>196</v>
      </c>
      <c r="AU104" s="172" t="s">
        <v>84</v>
      </c>
      <c r="AV104" s="11" t="s">
        <v>82</v>
      </c>
      <c r="AW104" s="11" t="s">
        <v>37</v>
      </c>
      <c r="AX104" s="11" t="s">
        <v>74</v>
      </c>
      <c r="AY104" s="172" t="s">
        <v>187</v>
      </c>
    </row>
    <row r="105" spans="2:65" s="11" customFormat="1">
      <c r="B105" s="163"/>
      <c r="C105" s="164"/>
      <c r="D105" s="165" t="s">
        <v>196</v>
      </c>
      <c r="E105" s="166" t="s">
        <v>21</v>
      </c>
      <c r="F105" s="167" t="s">
        <v>627</v>
      </c>
      <c r="G105" s="164"/>
      <c r="H105" s="166" t="s">
        <v>21</v>
      </c>
      <c r="I105" s="168"/>
      <c r="J105" s="164"/>
      <c r="K105" s="164"/>
      <c r="L105" s="169"/>
      <c r="M105" s="170"/>
      <c r="N105" s="351"/>
      <c r="O105" s="351"/>
      <c r="P105" s="351"/>
      <c r="Q105" s="351"/>
      <c r="R105" s="351"/>
      <c r="S105" s="351"/>
      <c r="T105" s="171"/>
      <c r="AT105" s="172" t="s">
        <v>196</v>
      </c>
      <c r="AU105" s="172" t="s">
        <v>84</v>
      </c>
      <c r="AV105" s="11" t="s">
        <v>82</v>
      </c>
      <c r="AW105" s="11" t="s">
        <v>37</v>
      </c>
      <c r="AX105" s="11" t="s">
        <v>74</v>
      </c>
      <c r="AY105" s="172" t="s">
        <v>187</v>
      </c>
    </row>
    <row r="106" spans="2:65" s="12" customFormat="1">
      <c r="B106" s="173"/>
      <c r="C106" s="174"/>
      <c r="D106" s="165" t="s">
        <v>196</v>
      </c>
      <c r="E106" s="175" t="s">
        <v>21</v>
      </c>
      <c r="F106" s="176" t="s">
        <v>82</v>
      </c>
      <c r="G106" s="174"/>
      <c r="H106" s="177">
        <v>1</v>
      </c>
      <c r="I106" s="178"/>
      <c r="J106" s="174"/>
      <c r="K106" s="174"/>
      <c r="L106" s="179"/>
      <c r="M106" s="180"/>
      <c r="N106" s="352"/>
      <c r="O106" s="352"/>
      <c r="P106" s="352"/>
      <c r="Q106" s="352"/>
      <c r="R106" s="352"/>
      <c r="S106" s="352"/>
      <c r="T106" s="181"/>
      <c r="AT106" s="182" t="s">
        <v>196</v>
      </c>
      <c r="AU106" s="182" t="s">
        <v>84</v>
      </c>
      <c r="AV106" s="12" t="s">
        <v>84</v>
      </c>
      <c r="AW106" s="12" t="s">
        <v>37</v>
      </c>
      <c r="AX106" s="12" t="s">
        <v>82</v>
      </c>
      <c r="AY106" s="182" t="s">
        <v>187</v>
      </c>
    </row>
    <row r="107" spans="2:65" s="10" customFormat="1" ht="29.85" customHeight="1">
      <c r="B107" s="139"/>
      <c r="C107" s="140"/>
      <c r="D107" s="141" t="s">
        <v>73</v>
      </c>
      <c r="E107" s="151" t="s">
        <v>84</v>
      </c>
      <c r="F107" s="151" t="s">
        <v>628</v>
      </c>
      <c r="G107" s="140"/>
      <c r="H107" s="140"/>
      <c r="I107" s="143"/>
      <c r="J107" s="152">
        <f>BK107</f>
        <v>0</v>
      </c>
      <c r="K107" s="140"/>
      <c r="L107" s="145"/>
      <c r="M107" s="146"/>
      <c r="N107" s="347"/>
      <c r="O107" s="347"/>
      <c r="P107" s="348">
        <f>SUM(P108:P143)</f>
        <v>0</v>
      </c>
      <c r="Q107" s="347"/>
      <c r="R107" s="348">
        <f>SUM(R108:R143)</f>
        <v>6.4944499999999996</v>
      </c>
      <c r="S107" s="347"/>
      <c r="T107" s="147">
        <f>SUM(T108:T143)</f>
        <v>0</v>
      </c>
      <c r="AR107" s="148" t="s">
        <v>82</v>
      </c>
      <c r="AT107" s="149" t="s">
        <v>73</v>
      </c>
      <c r="AU107" s="149" t="s">
        <v>82</v>
      </c>
      <c r="AY107" s="148" t="s">
        <v>187</v>
      </c>
      <c r="BK107" s="150">
        <f>SUM(BK108:BK143)</f>
        <v>0</v>
      </c>
    </row>
    <row r="108" spans="2:65" s="1" customFormat="1" ht="25.5" customHeight="1">
      <c r="B108" s="32"/>
      <c r="C108" s="153" t="s">
        <v>222</v>
      </c>
      <c r="D108" s="153" t="s">
        <v>189</v>
      </c>
      <c r="E108" s="154" t="s">
        <v>190</v>
      </c>
      <c r="F108" s="155" t="s">
        <v>191</v>
      </c>
      <c r="G108" s="156" t="s">
        <v>192</v>
      </c>
      <c r="H108" s="157">
        <v>9</v>
      </c>
      <c r="I108" s="158"/>
      <c r="J108" s="159">
        <f>ROUND(I108*H108,2)</f>
        <v>0</v>
      </c>
      <c r="K108" s="155" t="s">
        <v>193</v>
      </c>
      <c r="L108" s="47"/>
      <c r="M108" s="160" t="s">
        <v>21</v>
      </c>
      <c r="N108" s="349" t="s">
        <v>45</v>
      </c>
      <c r="O108" s="308"/>
      <c r="P108" s="350">
        <f>O108*H108</f>
        <v>0</v>
      </c>
      <c r="Q108" s="350">
        <v>0</v>
      </c>
      <c r="R108" s="350">
        <f>Q108*H108</f>
        <v>0</v>
      </c>
      <c r="S108" s="350">
        <v>0</v>
      </c>
      <c r="T108" s="161">
        <f>S108*H108</f>
        <v>0</v>
      </c>
      <c r="AR108" s="23" t="s">
        <v>194</v>
      </c>
      <c r="AT108" s="23" t="s">
        <v>189</v>
      </c>
      <c r="AU108" s="23" t="s">
        <v>84</v>
      </c>
      <c r="AY108" s="23" t="s">
        <v>187</v>
      </c>
      <c r="BE108" s="162">
        <f>IF(N108="základní",J108,0)</f>
        <v>0</v>
      </c>
      <c r="BF108" s="162">
        <f>IF(N108="snížená",J108,0)</f>
        <v>0</v>
      </c>
      <c r="BG108" s="162">
        <f>IF(N108="zákl. přenesená",J108,0)</f>
        <v>0</v>
      </c>
      <c r="BH108" s="162">
        <f>IF(N108="sníž. přenesená",J108,0)</f>
        <v>0</v>
      </c>
      <c r="BI108" s="162">
        <f>IF(N108="nulová",J108,0)</f>
        <v>0</v>
      </c>
      <c r="BJ108" s="23" t="s">
        <v>82</v>
      </c>
      <c r="BK108" s="162">
        <f>ROUND(I108*H108,2)</f>
        <v>0</v>
      </c>
      <c r="BL108" s="23" t="s">
        <v>194</v>
      </c>
      <c r="BM108" s="23" t="s">
        <v>629</v>
      </c>
    </row>
    <row r="109" spans="2:65" s="11" customFormat="1">
      <c r="B109" s="163"/>
      <c r="C109" s="164"/>
      <c r="D109" s="165" t="s">
        <v>196</v>
      </c>
      <c r="E109" s="166" t="s">
        <v>21</v>
      </c>
      <c r="F109" s="167" t="s">
        <v>630</v>
      </c>
      <c r="G109" s="164"/>
      <c r="H109" s="166" t="s">
        <v>21</v>
      </c>
      <c r="I109" s="168"/>
      <c r="J109" s="164"/>
      <c r="K109" s="164"/>
      <c r="L109" s="169"/>
      <c r="M109" s="170"/>
      <c r="N109" s="351"/>
      <c r="O109" s="351"/>
      <c r="P109" s="351"/>
      <c r="Q109" s="351"/>
      <c r="R109" s="351"/>
      <c r="S109" s="351"/>
      <c r="T109" s="171"/>
      <c r="AT109" s="172" t="s">
        <v>196</v>
      </c>
      <c r="AU109" s="172" t="s">
        <v>84</v>
      </c>
      <c r="AV109" s="11" t="s">
        <v>82</v>
      </c>
      <c r="AW109" s="11" t="s">
        <v>37</v>
      </c>
      <c r="AX109" s="11" t="s">
        <v>74</v>
      </c>
      <c r="AY109" s="172" t="s">
        <v>187</v>
      </c>
    </row>
    <row r="110" spans="2:65" s="12" customFormat="1">
      <c r="B110" s="173"/>
      <c r="C110" s="174"/>
      <c r="D110" s="165" t="s">
        <v>196</v>
      </c>
      <c r="E110" s="175" t="s">
        <v>21</v>
      </c>
      <c r="F110" s="176" t="s">
        <v>222</v>
      </c>
      <c r="G110" s="174"/>
      <c r="H110" s="177">
        <v>9</v>
      </c>
      <c r="I110" s="178"/>
      <c r="J110" s="174"/>
      <c r="K110" s="174"/>
      <c r="L110" s="179"/>
      <c r="M110" s="180"/>
      <c r="N110" s="352"/>
      <c r="O110" s="352"/>
      <c r="P110" s="352"/>
      <c r="Q110" s="352"/>
      <c r="R110" s="352"/>
      <c r="S110" s="352"/>
      <c r="T110" s="181"/>
      <c r="AT110" s="182" t="s">
        <v>196</v>
      </c>
      <c r="AU110" s="182" t="s">
        <v>84</v>
      </c>
      <c r="AV110" s="12" t="s">
        <v>84</v>
      </c>
      <c r="AW110" s="12" t="s">
        <v>37</v>
      </c>
      <c r="AX110" s="12" t="s">
        <v>82</v>
      </c>
      <c r="AY110" s="182" t="s">
        <v>187</v>
      </c>
    </row>
    <row r="111" spans="2:65" s="1" customFormat="1" ht="25.5" customHeight="1">
      <c r="B111" s="32"/>
      <c r="C111" s="153" t="s">
        <v>109</v>
      </c>
      <c r="D111" s="153" t="s">
        <v>189</v>
      </c>
      <c r="E111" s="154" t="s">
        <v>198</v>
      </c>
      <c r="F111" s="155" t="s">
        <v>199</v>
      </c>
      <c r="G111" s="156" t="s">
        <v>192</v>
      </c>
      <c r="H111" s="157">
        <v>9</v>
      </c>
      <c r="I111" s="158"/>
      <c r="J111" s="159">
        <f>ROUND(I111*H111,2)</f>
        <v>0</v>
      </c>
      <c r="K111" s="155" t="s">
        <v>193</v>
      </c>
      <c r="L111" s="47"/>
      <c r="M111" s="160" t="s">
        <v>21</v>
      </c>
      <c r="N111" s="349" t="s">
        <v>45</v>
      </c>
      <c r="O111" s="308"/>
      <c r="P111" s="350">
        <f>O111*H111</f>
        <v>0</v>
      </c>
      <c r="Q111" s="350">
        <v>0</v>
      </c>
      <c r="R111" s="350">
        <f>Q111*H111</f>
        <v>0</v>
      </c>
      <c r="S111" s="350">
        <v>0</v>
      </c>
      <c r="T111" s="161">
        <f>S111*H111</f>
        <v>0</v>
      </c>
      <c r="AR111" s="23" t="s">
        <v>194</v>
      </c>
      <c r="AT111" s="23" t="s">
        <v>189</v>
      </c>
      <c r="AU111" s="23" t="s">
        <v>84</v>
      </c>
      <c r="AY111" s="23" t="s">
        <v>187</v>
      </c>
      <c r="BE111" s="162">
        <f>IF(N111="základní",J111,0)</f>
        <v>0</v>
      </c>
      <c r="BF111" s="162">
        <f>IF(N111="snížená",J111,0)</f>
        <v>0</v>
      </c>
      <c r="BG111" s="162">
        <f>IF(N111="zákl. přenesená",J111,0)</f>
        <v>0</v>
      </c>
      <c r="BH111" s="162">
        <f>IF(N111="sníž. přenesená",J111,0)</f>
        <v>0</v>
      </c>
      <c r="BI111" s="162">
        <f>IF(N111="nulová",J111,0)</f>
        <v>0</v>
      </c>
      <c r="BJ111" s="23" t="s">
        <v>82</v>
      </c>
      <c r="BK111" s="162">
        <f>ROUND(I111*H111,2)</f>
        <v>0</v>
      </c>
      <c r="BL111" s="23" t="s">
        <v>194</v>
      </c>
      <c r="BM111" s="23" t="s">
        <v>631</v>
      </c>
    </row>
    <row r="112" spans="2:65" s="12" customFormat="1">
      <c r="B112" s="173"/>
      <c r="C112" s="174"/>
      <c r="D112" s="165" t="s">
        <v>196</v>
      </c>
      <c r="E112" s="175" t="s">
        <v>21</v>
      </c>
      <c r="F112" s="176" t="s">
        <v>222</v>
      </c>
      <c r="G112" s="174"/>
      <c r="H112" s="177">
        <v>9</v>
      </c>
      <c r="I112" s="178"/>
      <c r="J112" s="174"/>
      <c r="K112" s="174"/>
      <c r="L112" s="179"/>
      <c r="M112" s="180"/>
      <c r="N112" s="352"/>
      <c r="O112" s="352"/>
      <c r="P112" s="352"/>
      <c r="Q112" s="352"/>
      <c r="R112" s="352"/>
      <c r="S112" s="352"/>
      <c r="T112" s="181"/>
      <c r="AT112" s="182" t="s">
        <v>196</v>
      </c>
      <c r="AU112" s="182" t="s">
        <v>84</v>
      </c>
      <c r="AV112" s="12" t="s">
        <v>84</v>
      </c>
      <c r="AW112" s="12" t="s">
        <v>37</v>
      </c>
      <c r="AX112" s="12" t="s">
        <v>82</v>
      </c>
      <c r="AY112" s="182" t="s">
        <v>187</v>
      </c>
    </row>
    <row r="113" spans="2:65" s="1" customFormat="1" ht="25.5" customHeight="1">
      <c r="B113" s="32"/>
      <c r="C113" s="153" t="s">
        <v>112</v>
      </c>
      <c r="D113" s="153" t="s">
        <v>189</v>
      </c>
      <c r="E113" s="154" t="s">
        <v>606</v>
      </c>
      <c r="F113" s="155" t="s">
        <v>607</v>
      </c>
      <c r="G113" s="156" t="s">
        <v>236</v>
      </c>
      <c r="H113" s="157">
        <v>3.28</v>
      </c>
      <c r="I113" s="158"/>
      <c r="J113" s="159">
        <f>ROUND(I113*H113,2)</f>
        <v>0</v>
      </c>
      <c r="K113" s="155" t="s">
        <v>193</v>
      </c>
      <c r="L113" s="47"/>
      <c r="M113" s="160" t="s">
        <v>21</v>
      </c>
      <c r="N113" s="349" t="s">
        <v>45</v>
      </c>
      <c r="O113" s="308"/>
      <c r="P113" s="350">
        <f>O113*H113</f>
        <v>0</v>
      </c>
      <c r="Q113" s="350">
        <v>0</v>
      </c>
      <c r="R113" s="350">
        <f>Q113*H113</f>
        <v>0</v>
      </c>
      <c r="S113" s="350">
        <v>0</v>
      </c>
      <c r="T113" s="161">
        <f>S113*H113</f>
        <v>0</v>
      </c>
      <c r="AR113" s="23" t="s">
        <v>194</v>
      </c>
      <c r="AT113" s="23" t="s">
        <v>189</v>
      </c>
      <c r="AU113" s="23" t="s">
        <v>84</v>
      </c>
      <c r="AY113" s="23" t="s">
        <v>187</v>
      </c>
      <c r="BE113" s="162">
        <f>IF(N113="základní",J113,0)</f>
        <v>0</v>
      </c>
      <c r="BF113" s="162">
        <f>IF(N113="snížená",J113,0)</f>
        <v>0</v>
      </c>
      <c r="BG113" s="162">
        <f>IF(N113="zákl. přenesená",J113,0)</f>
        <v>0</v>
      </c>
      <c r="BH113" s="162">
        <f>IF(N113="sníž. přenesená",J113,0)</f>
        <v>0</v>
      </c>
      <c r="BI113" s="162">
        <f>IF(N113="nulová",J113,0)</f>
        <v>0</v>
      </c>
      <c r="BJ113" s="23" t="s">
        <v>82</v>
      </c>
      <c r="BK113" s="162">
        <f>ROUND(I113*H113,2)</f>
        <v>0</v>
      </c>
      <c r="BL113" s="23" t="s">
        <v>194</v>
      </c>
      <c r="BM113" s="23" t="s">
        <v>632</v>
      </c>
    </row>
    <row r="114" spans="2:65" s="11" customFormat="1">
      <c r="B114" s="163"/>
      <c r="C114" s="164"/>
      <c r="D114" s="165" t="s">
        <v>196</v>
      </c>
      <c r="E114" s="166" t="s">
        <v>21</v>
      </c>
      <c r="F114" s="167" t="s">
        <v>633</v>
      </c>
      <c r="G114" s="164"/>
      <c r="H114" s="166" t="s">
        <v>21</v>
      </c>
      <c r="I114" s="168"/>
      <c r="J114" s="164"/>
      <c r="K114" s="164"/>
      <c r="L114" s="169"/>
      <c r="M114" s="170"/>
      <c r="N114" s="351"/>
      <c r="O114" s="351"/>
      <c r="P114" s="351"/>
      <c r="Q114" s="351"/>
      <c r="R114" s="351"/>
      <c r="S114" s="351"/>
      <c r="T114" s="171"/>
      <c r="AT114" s="172" t="s">
        <v>196</v>
      </c>
      <c r="AU114" s="172" t="s">
        <v>84</v>
      </c>
      <c r="AV114" s="11" t="s">
        <v>82</v>
      </c>
      <c r="AW114" s="11" t="s">
        <v>37</v>
      </c>
      <c r="AX114" s="11" t="s">
        <v>74</v>
      </c>
      <c r="AY114" s="172" t="s">
        <v>187</v>
      </c>
    </row>
    <row r="115" spans="2:65" s="12" customFormat="1">
      <c r="B115" s="173"/>
      <c r="C115" s="174"/>
      <c r="D115" s="165" t="s">
        <v>196</v>
      </c>
      <c r="E115" s="175" t="s">
        <v>21</v>
      </c>
      <c r="F115" s="176" t="s">
        <v>634</v>
      </c>
      <c r="G115" s="174"/>
      <c r="H115" s="177">
        <v>3.28</v>
      </c>
      <c r="I115" s="178"/>
      <c r="J115" s="174"/>
      <c r="K115" s="174"/>
      <c r="L115" s="179"/>
      <c r="M115" s="180"/>
      <c r="N115" s="352"/>
      <c r="O115" s="352"/>
      <c r="P115" s="352"/>
      <c r="Q115" s="352"/>
      <c r="R115" s="352"/>
      <c r="S115" s="352"/>
      <c r="T115" s="181"/>
      <c r="AT115" s="182" t="s">
        <v>196</v>
      </c>
      <c r="AU115" s="182" t="s">
        <v>84</v>
      </c>
      <c r="AV115" s="12" t="s">
        <v>84</v>
      </c>
      <c r="AW115" s="12" t="s">
        <v>37</v>
      </c>
      <c r="AX115" s="12" t="s">
        <v>82</v>
      </c>
      <c r="AY115" s="182" t="s">
        <v>187</v>
      </c>
    </row>
    <row r="116" spans="2:65" s="1" customFormat="1" ht="38.25" customHeight="1">
      <c r="B116" s="32"/>
      <c r="C116" s="153" t="s">
        <v>115</v>
      </c>
      <c r="D116" s="153" t="s">
        <v>189</v>
      </c>
      <c r="E116" s="154" t="s">
        <v>205</v>
      </c>
      <c r="F116" s="155" t="s">
        <v>206</v>
      </c>
      <c r="G116" s="156" t="s">
        <v>192</v>
      </c>
      <c r="H116" s="157">
        <v>32.799999999999997</v>
      </c>
      <c r="I116" s="158"/>
      <c r="J116" s="159">
        <f>ROUND(I116*H116,2)</f>
        <v>0</v>
      </c>
      <c r="K116" s="155" t="s">
        <v>193</v>
      </c>
      <c r="L116" s="47"/>
      <c r="M116" s="160" t="s">
        <v>21</v>
      </c>
      <c r="N116" s="349" t="s">
        <v>45</v>
      </c>
      <c r="O116" s="308"/>
      <c r="P116" s="350">
        <f>O116*H116</f>
        <v>0</v>
      </c>
      <c r="Q116" s="350">
        <v>0</v>
      </c>
      <c r="R116" s="350">
        <f>Q116*H116</f>
        <v>0</v>
      </c>
      <c r="S116" s="350">
        <v>0</v>
      </c>
      <c r="T116" s="161">
        <f>S116*H116</f>
        <v>0</v>
      </c>
      <c r="AR116" s="23" t="s">
        <v>194</v>
      </c>
      <c r="AT116" s="23" t="s">
        <v>189</v>
      </c>
      <c r="AU116" s="23" t="s">
        <v>84</v>
      </c>
      <c r="AY116" s="23" t="s">
        <v>187</v>
      </c>
      <c r="BE116" s="162">
        <f>IF(N116="základní",J116,0)</f>
        <v>0</v>
      </c>
      <c r="BF116" s="162">
        <f>IF(N116="snížená",J116,0)</f>
        <v>0</v>
      </c>
      <c r="BG116" s="162">
        <f>IF(N116="zákl. přenesená",J116,0)</f>
        <v>0</v>
      </c>
      <c r="BH116" s="162">
        <f>IF(N116="sníž. přenesená",J116,0)</f>
        <v>0</v>
      </c>
      <c r="BI116" s="162">
        <f>IF(N116="nulová",J116,0)</f>
        <v>0</v>
      </c>
      <c r="BJ116" s="23" t="s">
        <v>82</v>
      </c>
      <c r="BK116" s="162">
        <f>ROUND(I116*H116,2)</f>
        <v>0</v>
      </c>
      <c r="BL116" s="23" t="s">
        <v>194</v>
      </c>
      <c r="BM116" s="23" t="s">
        <v>635</v>
      </c>
    </row>
    <row r="117" spans="2:65" s="11" customFormat="1">
      <c r="B117" s="163"/>
      <c r="C117" s="164"/>
      <c r="D117" s="165" t="s">
        <v>196</v>
      </c>
      <c r="E117" s="166" t="s">
        <v>21</v>
      </c>
      <c r="F117" s="167" t="s">
        <v>633</v>
      </c>
      <c r="G117" s="164"/>
      <c r="H117" s="166" t="s">
        <v>21</v>
      </c>
      <c r="I117" s="168"/>
      <c r="J117" s="164"/>
      <c r="K117" s="164"/>
      <c r="L117" s="169"/>
      <c r="M117" s="170"/>
      <c r="N117" s="351"/>
      <c r="O117" s="351"/>
      <c r="P117" s="351"/>
      <c r="Q117" s="351"/>
      <c r="R117" s="351"/>
      <c r="S117" s="351"/>
      <c r="T117" s="171"/>
      <c r="AT117" s="172" t="s">
        <v>196</v>
      </c>
      <c r="AU117" s="172" t="s">
        <v>84</v>
      </c>
      <c r="AV117" s="11" t="s">
        <v>82</v>
      </c>
      <c r="AW117" s="11" t="s">
        <v>37</v>
      </c>
      <c r="AX117" s="11" t="s">
        <v>74</v>
      </c>
      <c r="AY117" s="172" t="s">
        <v>187</v>
      </c>
    </row>
    <row r="118" spans="2:65" s="12" customFormat="1">
      <c r="B118" s="173"/>
      <c r="C118" s="174"/>
      <c r="D118" s="165" t="s">
        <v>196</v>
      </c>
      <c r="E118" s="175" t="s">
        <v>21</v>
      </c>
      <c r="F118" s="176" t="s">
        <v>636</v>
      </c>
      <c r="G118" s="174"/>
      <c r="H118" s="177">
        <v>32.799999999999997</v>
      </c>
      <c r="I118" s="178"/>
      <c r="J118" s="174"/>
      <c r="K118" s="174"/>
      <c r="L118" s="179"/>
      <c r="M118" s="180"/>
      <c r="N118" s="352"/>
      <c r="O118" s="352"/>
      <c r="P118" s="352"/>
      <c r="Q118" s="352"/>
      <c r="R118" s="352"/>
      <c r="S118" s="352"/>
      <c r="T118" s="181"/>
      <c r="AT118" s="182" t="s">
        <v>196</v>
      </c>
      <c r="AU118" s="182" t="s">
        <v>84</v>
      </c>
      <c r="AV118" s="12" t="s">
        <v>84</v>
      </c>
      <c r="AW118" s="12" t="s">
        <v>37</v>
      </c>
      <c r="AX118" s="12" t="s">
        <v>82</v>
      </c>
      <c r="AY118" s="182" t="s">
        <v>187</v>
      </c>
    </row>
    <row r="119" spans="2:65" s="1" customFormat="1" ht="25.5" customHeight="1">
      <c r="B119" s="32"/>
      <c r="C119" s="153" t="s">
        <v>118</v>
      </c>
      <c r="D119" s="153" t="s">
        <v>189</v>
      </c>
      <c r="E119" s="154" t="s">
        <v>241</v>
      </c>
      <c r="F119" s="155" t="s">
        <v>242</v>
      </c>
      <c r="G119" s="156" t="s">
        <v>192</v>
      </c>
      <c r="H119" s="157">
        <v>32.799999999999997</v>
      </c>
      <c r="I119" s="158"/>
      <c r="J119" s="159">
        <f>ROUND(I119*H119,2)</f>
        <v>0</v>
      </c>
      <c r="K119" s="155" t="s">
        <v>193</v>
      </c>
      <c r="L119" s="47"/>
      <c r="M119" s="160" t="s">
        <v>21</v>
      </c>
      <c r="N119" s="349" t="s">
        <v>45</v>
      </c>
      <c r="O119" s="308"/>
      <c r="P119" s="350">
        <f>O119*H119</f>
        <v>0</v>
      </c>
      <c r="Q119" s="350">
        <v>0</v>
      </c>
      <c r="R119" s="350">
        <f>Q119*H119</f>
        <v>0</v>
      </c>
      <c r="S119" s="350">
        <v>0</v>
      </c>
      <c r="T119" s="161">
        <f>S119*H119</f>
        <v>0</v>
      </c>
      <c r="AR119" s="23" t="s">
        <v>194</v>
      </c>
      <c r="AT119" s="23" t="s">
        <v>189</v>
      </c>
      <c r="AU119" s="23" t="s">
        <v>84</v>
      </c>
      <c r="AY119" s="23" t="s">
        <v>187</v>
      </c>
      <c r="BE119" s="162">
        <f>IF(N119="základní",J119,0)</f>
        <v>0</v>
      </c>
      <c r="BF119" s="162">
        <f>IF(N119="snížená",J119,0)</f>
        <v>0</v>
      </c>
      <c r="BG119" s="162">
        <f>IF(N119="zákl. přenesená",J119,0)</f>
        <v>0</v>
      </c>
      <c r="BH119" s="162">
        <f>IF(N119="sníž. přenesená",J119,0)</f>
        <v>0</v>
      </c>
      <c r="BI119" s="162">
        <f>IF(N119="nulová",J119,0)</f>
        <v>0</v>
      </c>
      <c r="BJ119" s="23" t="s">
        <v>82</v>
      </c>
      <c r="BK119" s="162">
        <f>ROUND(I119*H119,2)</f>
        <v>0</v>
      </c>
      <c r="BL119" s="23" t="s">
        <v>194</v>
      </c>
      <c r="BM119" s="23" t="s">
        <v>637</v>
      </c>
    </row>
    <row r="120" spans="2:65" s="11" customFormat="1">
      <c r="B120" s="163"/>
      <c r="C120" s="164"/>
      <c r="D120" s="165" t="s">
        <v>196</v>
      </c>
      <c r="E120" s="166" t="s">
        <v>21</v>
      </c>
      <c r="F120" s="167" t="s">
        <v>633</v>
      </c>
      <c r="G120" s="164"/>
      <c r="H120" s="166" t="s">
        <v>21</v>
      </c>
      <c r="I120" s="168"/>
      <c r="J120" s="164"/>
      <c r="K120" s="164"/>
      <c r="L120" s="169"/>
      <c r="M120" s="170"/>
      <c r="N120" s="351"/>
      <c r="O120" s="351"/>
      <c r="P120" s="351"/>
      <c r="Q120" s="351"/>
      <c r="R120" s="351"/>
      <c r="S120" s="351"/>
      <c r="T120" s="171"/>
      <c r="AT120" s="172" t="s">
        <v>196</v>
      </c>
      <c r="AU120" s="172" t="s">
        <v>84</v>
      </c>
      <c r="AV120" s="11" t="s">
        <v>82</v>
      </c>
      <c r="AW120" s="11" t="s">
        <v>37</v>
      </c>
      <c r="AX120" s="11" t="s">
        <v>74</v>
      </c>
      <c r="AY120" s="172" t="s">
        <v>187</v>
      </c>
    </row>
    <row r="121" spans="2:65" s="12" customFormat="1">
      <c r="B121" s="173"/>
      <c r="C121" s="174"/>
      <c r="D121" s="165" t="s">
        <v>196</v>
      </c>
      <c r="E121" s="175" t="s">
        <v>21</v>
      </c>
      <c r="F121" s="176" t="s">
        <v>636</v>
      </c>
      <c r="G121" s="174"/>
      <c r="H121" s="177">
        <v>32.799999999999997</v>
      </c>
      <c r="I121" s="178"/>
      <c r="J121" s="174"/>
      <c r="K121" s="174"/>
      <c r="L121" s="179"/>
      <c r="M121" s="180"/>
      <c r="N121" s="352"/>
      <c r="O121" s="352"/>
      <c r="P121" s="352"/>
      <c r="Q121" s="352"/>
      <c r="R121" s="352"/>
      <c r="S121" s="352"/>
      <c r="T121" s="181"/>
      <c r="AT121" s="182" t="s">
        <v>196</v>
      </c>
      <c r="AU121" s="182" t="s">
        <v>84</v>
      </c>
      <c r="AV121" s="12" t="s">
        <v>84</v>
      </c>
      <c r="AW121" s="12" t="s">
        <v>37</v>
      </c>
      <c r="AX121" s="12" t="s">
        <v>82</v>
      </c>
      <c r="AY121" s="182" t="s">
        <v>187</v>
      </c>
    </row>
    <row r="122" spans="2:65" s="1" customFormat="1" ht="16.5" customHeight="1">
      <c r="B122" s="32"/>
      <c r="C122" s="183" t="s">
        <v>121</v>
      </c>
      <c r="D122" s="183" t="s">
        <v>215</v>
      </c>
      <c r="E122" s="184" t="s">
        <v>245</v>
      </c>
      <c r="F122" s="185" t="s">
        <v>246</v>
      </c>
      <c r="G122" s="186" t="s">
        <v>192</v>
      </c>
      <c r="H122" s="187">
        <v>39.36</v>
      </c>
      <c r="I122" s="188"/>
      <c r="J122" s="189">
        <f>ROUND(I122*H122,2)</f>
        <v>0</v>
      </c>
      <c r="K122" s="185" t="s">
        <v>228</v>
      </c>
      <c r="L122" s="190"/>
      <c r="M122" s="191" t="s">
        <v>21</v>
      </c>
      <c r="N122" s="353" t="s">
        <v>45</v>
      </c>
      <c r="O122" s="308"/>
      <c r="P122" s="350">
        <f>O122*H122</f>
        <v>0</v>
      </c>
      <c r="Q122" s="350">
        <v>0</v>
      </c>
      <c r="R122" s="350">
        <f>Q122*H122</f>
        <v>0</v>
      </c>
      <c r="S122" s="350">
        <v>0</v>
      </c>
      <c r="T122" s="161">
        <f>S122*H122</f>
        <v>0</v>
      </c>
      <c r="AR122" s="23" t="s">
        <v>219</v>
      </c>
      <c r="AT122" s="23" t="s">
        <v>215</v>
      </c>
      <c r="AU122" s="23" t="s">
        <v>84</v>
      </c>
      <c r="AY122" s="23" t="s">
        <v>187</v>
      </c>
      <c r="BE122" s="162">
        <f>IF(N122="základní",J122,0)</f>
        <v>0</v>
      </c>
      <c r="BF122" s="162">
        <f>IF(N122="snížená",J122,0)</f>
        <v>0</v>
      </c>
      <c r="BG122" s="162">
        <f>IF(N122="zákl. přenesená",J122,0)</f>
        <v>0</v>
      </c>
      <c r="BH122" s="162">
        <f>IF(N122="sníž. přenesená",J122,0)</f>
        <v>0</v>
      </c>
      <c r="BI122" s="162">
        <f>IF(N122="nulová",J122,0)</f>
        <v>0</v>
      </c>
      <c r="BJ122" s="23" t="s">
        <v>82</v>
      </c>
      <c r="BK122" s="162">
        <f>ROUND(I122*H122,2)</f>
        <v>0</v>
      </c>
      <c r="BL122" s="23" t="s">
        <v>194</v>
      </c>
      <c r="BM122" s="23" t="s">
        <v>638</v>
      </c>
    </row>
    <row r="123" spans="2:65" s="11" customFormat="1">
      <c r="B123" s="163"/>
      <c r="C123" s="164"/>
      <c r="D123" s="165" t="s">
        <v>196</v>
      </c>
      <c r="E123" s="166" t="s">
        <v>21</v>
      </c>
      <c r="F123" s="167" t="s">
        <v>248</v>
      </c>
      <c r="G123" s="164"/>
      <c r="H123" s="166" t="s">
        <v>21</v>
      </c>
      <c r="I123" s="168"/>
      <c r="J123" s="164"/>
      <c r="K123" s="164"/>
      <c r="L123" s="169"/>
      <c r="M123" s="170"/>
      <c r="N123" s="351"/>
      <c r="O123" s="351"/>
      <c r="P123" s="351"/>
      <c r="Q123" s="351"/>
      <c r="R123" s="351"/>
      <c r="S123" s="351"/>
      <c r="T123" s="171"/>
      <c r="AT123" s="172" t="s">
        <v>196</v>
      </c>
      <c r="AU123" s="172" t="s">
        <v>84</v>
      </c>
      <c r="AV123" s="11" t="s">
        <v>82</v>
      </c>
      <c r="AW123" s="11" t="s">
        <v>37</v>
      </c>
      <c r="AX123" s="11" t="s">
        <v>74</v>
      </c>
      <c r="AY123" s="172" t="s">
        <v>187</v>
      </c>
    </row>
    <row r="124" spans="2:65" s="12" customFormat="1">
      <c r="B124" s="173"/>
      <c r="C124" s="174"/>
      <c r="D124" s="165" t="s">
        <v>196</v>
      </c>
      <c r="E124" s="175" t="s">
        <v>21</v>
      </c>
      <c r="F124" s="176" t="s">
        <v>639</v>
      </c>
      <c r="G124" s="174"/>
      <c r="H124" s="177">
        <v>39.36</v>
      </c>
      <c r="I124" s="178"/>
      <c r="J124" s="174"/>
      <c r="K124" s="174"/>
      <c r="L124" s="179"/>
      <c r="M124" s="180"/>
      <c r="N124" s="352"/>
      <c r="O124" s="352"/>
      <c r="P124" s="352"/>
      <c r="Q124" s="352"/>
      <c r="R124" s="352"/>
      <c r="S124" s="352"/>
      <c r="T124" s="181"/>
      <c r="AT124" s="182" t="s">
        <v>196</v>
      </c>
      <c r="AU124" s="182" t="s">
        <v>84</v>
      </c>
      <c r="AV124" s="12" t="s">
        <v>84</v>
      </c>
      <c r="AW124" s="12" t="s">
        <v>37</v>
      </c>
      <c r="AX124" s="12" t="s">
        <v>82</v>
      </c>
      <c r="AY124" s="182" t="s">
        <v>187</v>
      </c>
    </row>
    <row r="125" spans="2:65" s="1" customFormat="1" ht="16.5" customHeight="1">
      <c r="B125" s="32"/>
      <c r="C125" s="183" t="s">
        <v>10</v>
      </c>
      <c r="D125" s="183" t="s">
        <v>215</v>
      </c>
      <c r="E125" s="184" t="s">
        <v>250</v>
      </c>
      <c r="F125" s="185" t="s">
        <v>251</v>
      </c>
      <c r="G125" s="186" t="s">
        <v>227</v>
      </c>
      <c r="H125" s="187">
        <v>131.19999999999999</v>
      </c>
      <c r="I125" s="188"/>
      <c r="J125" s="189">
        <f>ROUND(I125*H125,2)</f>
        <v>0</v>
      </c>
      <c r="K125" s="185" t="s">
        <v>228</v>
      </c>
      <c r="L125" s="190"/>
      <c r="M125" s="191" t="s">
        <v>21</v>
      </c>
      <c r="N125" s="353" t="s">
        <v>45</v>
      </c>
      <c r="O125" s="308"/>
      <c r="P125" s="350">
        <f>O125*H125</f>
        <v>0</v>
      </c>
      <c r="Q125" s="350">
        <v>0</v>
      </c>
      <c r="R125" s="350">
        <f>Q125*H125</f>
        <v>0</v>
      </c>
      <c r="S125" s="350">
        <v>0</v>
      </c>
      <c r="T125" s="161">
        <f>S125*H125</f>
        <v>0</v>
      </c>
      <c r="AR125" s="23" t="s">
        <v>219</v>
      </c>
      <c r="AT125" s="23" t="s">
        <v>215</v>
      </c>
      <c r="AU125" s="23" t="s">
        <v>84</v>
      </c>
      <c r="AY125" s="23" t="s">
        <v>187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23" t="s">
        <v>82</v>
      </c>
      <c r="BK125" s="162">
        <f>ROUND(I125*H125,2)</f>
        <v>0</v>
      </c>
      <c r="BL125" s="23" t="s">
        <v>194</v>
      </c>
      <c r="BM125" s="23" t="s">
        <v>640</v>
      </c>
    </row>
    <row r="126" spans="2:65" s="12" customFormat="1">
      <c r="B126" s="173"/>
      <c r="C126" s="174"/>
      <c r="D126" s="165" t="s">
        <v>196</v>
      </c>
      <c r="E126" s="175" t="s">
        <v>21</v>
      </c>
      <c r="F126" s="176" t="s">
        <v>641</v>
      </c>
      <c r="G126" s="174"/>
      <c r="H126" s="177">
        <v>131.19999999999999</v>
      </c>
      <c r="I126" s="178"/>
      <c r="J126" s="174"/>
      <c r="K126" s="174"/>
      <c r="L126" s="179"/>
      <c r="M126" s="180"/>
      <c r="N126" s="352"/>
      <c r="O126" s="352"/>
      <c r="P126" s="352"/>
      <c r="Q126" s="352"/>
      <c r="R126" s="352"/>
      <c r="S126" s="352"/>
      <c r="T126" s="181"/>
      <c r="AT126" s="182" t="s">
        <v>196</v>
      </c>
      <c r="AU126" s="182" t="s">
        <v>84</v>
      </c>
      <c r="AV126" s="12" t="s">
        <v>84</v>
      </c>
      <c r="AW126" s="12" t="s">
        <v>37</v>
      </c>
      <c r="AX126" s="12" t="s">
        <v>82</v>
      </c>
      <c r="AY126" s="182" t="s">
        <v>187</v>
      </c>
    </row>
    <row r="127" spans="2:65" s="1" customFormat="1" ht="25.5" customHeight="1">
      <c r="B127" s="32"/>
      <c r="C127" s="153" t="s">
        <v>126</v>
      </c>
      <c r="D127" s="153" t="s">
        <v>189</v>
      </c>
      <c r="E127" s="154" t="s">
        <v>254</v>
      </c>
      <c r="F127" s="155" t="s">
        <v>255</v>
      </c>
      <c r="G127" s="156" t="s">
        <v>256</v>
      </c>
      <c r="H127" s="157">
        <v>15</v>
      </c>
      <c r="I127" s="158"/>
      <c r="J127" s="159">
        <f>ROUND(I127*H127,2)</f>
        <v>0</v>
      </c>
      <c r="K127" s="155" t="s">
        <v>193</v>
      </c>
      <c r="L127" s="47"/>
      <c r="M127" s="160" t="s">
        <v>21</v>
      </c>
      <c r="N127" s="349" t="s">
        <v>45</v>
      </c>
      <c r="O127" s="308"/>
      <c r="P127" s="350">
        <f>O127*H127</f>
        <v>0</v>
      </c>
      <c r="Q127" s="350">
        <v>3.0000000000000001E-5</v>
      </c>
      <c r="R127" s="350">
        <f>Q127*H127</f>
        <v>4.4999999999999999E-4</v>
      </c>
      <c r="S127" s="350">
        <v>0</v>
      </c>
      <c r="T127" s="161">
        <f>S127*H127</f>
        <v>0</v>
      </c>
      <c r="AR127" s="23" t="s">
        <v>194</v>
      </c>
      <c r="AT127" s="23" t="s">
        <v>189</v>
      </c>
      <c r="AU127" s="23" t="s">
        <v>84</v>
      </c>
      <c r="AY127" s="23" t="s">
        <v>187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23" t="s">
        <v>82</v>
      </c>
      <c r="BK127" s="162">
        <f>ROUND(I127*H127,2)</f>
        <v>0</v>
      </c>
      <c r="BL127" s="23" t="s">
        <v>194</v>
      </c>
      <c r="BM127" s="23" t="s">
        <v>642</v>
      </c>
    </row>
    <row r="128" spans="2:65" s="11" customFormat="1">
      <c r="B128" s="163"/>
      <c r="C128" s="164"/>
      <c r="D128" s="165" t="s">
        <v>196</v>
      </c>
      <c r="E128" s="166" t="s">
        <v>21</v>
      </c>
      <c r="F128" s="167" t="s">
        <v>633</v>
      </c>
      <c r="G128" s="164"/>
      <c r="H128" s="166" t="s">
        <v>21</v>
      </c>
      <c r="I128" s="168"/>
      <c r="J128" s="164"/>
      <c r="K128" s="164"/>
      <c r="L128" s="169"/>
      <c r="M128" s="170"/>
      <c r="N128" s="351"/>
      <c r="O128" s="351"/>
      <c r="P128" s="351"/>
      <c r="Q128" s="351"/>
      <c r="R128" s="351"/>
      <c r="S128" s="351"/>
      <c r="T128" s="171"/>
      <c r="AT128" s="172" t="s">
        <v>196</v>
      </c>
      <c r="AU128" s="172" t="s">
        <v>84</v>
      </c>
      <c r="AV128" s="11" t="s">
        <v>82</v>
      </c>
      <c r="AW128" s="11" t="s">
        <v>37</v>
      </c>
      <c r="AX128" s="11" t="s">
        <v>74</v>
      </c>
      <c r="AY128" s="172" t="s">
        <v>187</v>
      </c>
    </row>
    <row r="129" spans="2:65" s="12" customFormat="1">
      <c r="B129" s="173"/>
      <c r="C129" s="174"/>
      <c r="D129" s="165" t="s">
        <v>196</v>
      </c>
      <c r="E129" s="175" t="s">
        <v>21</v>
      </c>
      <c r="F129" s="176" t="s">
        <v>10</v>
      </c>
      <c r="G129" s="174"/>
      <c r="H129" s="177">
        <v>15</v>
      </c>
      <c r="I129" s="178"/>
      <c r="J129" s="174"/>
      <c r="K129" s="174"/>
      <c r="L129" s="179"/>
      <c r="M129" s="180"/>
      <c r="N129" s="352"/>
      <c r="O129" s="352"/>
      <c r="P129" s="352"/>
      <c r="Q129" s="352"/>
      <c r="R129" s="352"/>
      <c r="S129" s="352"/>
      <c r="T129" s="181"/>
      <c r="AT129" s="182" t="s">
        <v>196</v>
      </c>
      <c r="AU129" s="182" t="s">
        <v>84</v>
      </c>
      <c r="AV129" s="12" t="s">
        <v>84</v>
      </c>
      <c r="AW129" s="12" t="s">
        <v>37</v>
      </c>
      <c r="AX129" s="12" t="s">
        <v>82</v>
      </c>
      <c r="AY129" s="182" t="s">
        <v>187</v>
      </c>
    </row>
    <row r="130" spans="2:65" s="1" customFormat="1" ht="16.5" customHeight="1">
      <c r="B130" s="32"/>
      <c r="C130" s="183" t="s">
        <v>129</v>
      </c>
      <c r="D130" s="183" t="s">
        <v>215</v>
      </c>
      <c r="E130" s="184" t="s">
        <v>259</v>
      </c>
      <c r="F130" s="185" t="s">
        <v>260</v>
      </c>
      <c r="G130" s="186" t="s">
        <v>256</v>
      </c>
      <c r="H130" s="187">
        <v>15</v>
      </c>
      <c r="I130" s="188"/>
      <c r="J130" s="189">
        <f>ROUND(I130*H130,2)</f>
        <v>0</v>
      </c>
      <c r="K130" s="185" t="s">
        <v>228</v>
      </c>
      <c r="L130" s="190"/>
      <c r="M130" s="191" t="s">
        <v>21</v>
      </c>
      <c r="N130" s="353" t="s">
        <v>45</v>
      </c>
      <c r="O130" s="308"/>
      <c r="P130" s="350">
        <f>O130*H130</f>
        <v>0</v>
      </c>
      <c r="Q130" s="350">
        <v>0</v>
      </c>
      <c r="R130" s="350">
        <f>Q130*H130</f>
        <v>0</v>
      </c>
      <c r="S130" s="350">
        <v>0</v>
      </c>
      <c r="T130" s="161">
        <f>S130*H130</f>
        <v>0</v>
      </c>
      <c r="AR130" s="23" t="s">
        <v>219</v>
      </c>
      <c r="AT130" s="23" t="s">
        <v>215</v>
      </c>
      <c r="AU130" s="23" t="s">
        <v>84</v>
      </c>
      <c r="AY130" s="23" t="s">
        <v>187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23" t="s">
        <v>82</v>
      </c>
      <c r="BK130" s="162">
        <f>ROUND(I130*H130,2)</f>
        <v>0</v>
      </c>
      <c r="BL130" s="23" t="s">
        <v>194</v>
      </c>
      <c r="BM130" s="23" t="s">
        <v>643</v>
      </c>
    </row>
    <row r="131" spans="2:65" s="12" customFormat="1">
      <c r="B131" s="173"/>
      <c r="C131" s="174"/>
      <c r="D131" s="165" t="s">
        <v>196</v>
      </c>
      <c r="E131" s="175" t="s">
        <v>21</v>
      </c>
      <c r="F131" s="176" t="s">
        <v>10</v>
      </c>
      <c r="G131" s="174"/>
      <c r="H131" s="177">
        <v>15</v>
      </c>
      <c r="I131" s="178"/>
      <c r="J131" s="174"/>
      <c r="K131" s="174"/>
      <c r="L131" s="179"/>
      <c r="M131" s="180"/>
      <c r="N131" s="352"/>
      <c r="O131" s="352"/>
      <c r="P131" s="352"/>
      <c r="Q131" s="352"/>
      <c r="R131" s="352"/>
      <c r="S131" s="352"/>
      <c r="T131" s="181"/>
      <c r="AT131" s="182" t="s">
        <v>196</v>
      </c>
      <c r="AU131" s="182" t="s">
        <v>84</v>
      </c>
      <c r="AV131" s="12" t="s">
        <v>84</v>
      </c>
      <c r="AW131" s="12" t="s">
        <v>37</v>
      </c>
      <c r="AX131" s="12" t="s">
        <v>82</v>
      </c>
      <c r="AY131" s="182" t="s">
        <v>187</v>
      </c>
    </row>
    <row r="132" spans="2:65" s="1" customFormat="1" ht="16.5" customHeight="1">
      <c r="B132" s="32"/>
      <c r="C132" s="183" t="s">
        <v>132</v>
      </c>
      <c r="D132" s="183" t="s">
        <v>215</v>
      </c>
      <c r="E132" s="184" t="s">
        <v>262</v>
      </c>
      <c r="F132" s="185" t="s">
        <v>263</v>
      </c>
      <c r="G132" s="186" t="s">
        <v>227</v>
      </c>
      <c r="H132" s="187">
        <v>45</v>
      </c>
      <c r="I132" s="188"/>
      <c r="J132" s="189">
        <f>ROUND(I132*H132,2)</f>
        <v>0</v>
      </c>
      <c r="K132" s="185" t="s">
        <v>228</v>
      </c>
      <c r="L132" s="190"/>
      <c r="M132" s="191" t="s">
        <v>21</v>
      </c>
      <c r="N132" s="353" t="s">
        <v>45</v>
      </c>
      <c r="O132" s="308"/>
      <c r="P132" s="350">
        <f>O132*H132</f>
        <v>0</v>
      </c>
      <c r="Q132" s="350">
        <v>0</v>
      </c>
      <c r="R132" s="350">
        <f>Q132*H132</f>
        <v>0</v>
      </c>
      <c r="S132" s="350">
        <v>0</v>
      </c>
      <c r="T132" s="161">
        <f>S132*H132</f>
        <v>0</v>
      </c>
      <c r="AR132" s="23" t="s">
        <v>219</v>
      </c>
      <c r="AT132" s="23" t="s">
        <v>215</v>
      </c>
      <c r="AU132" s="23" t="s">
        <v>84</v>
      </c>
      <c r="AY132" s="23" t="s">
        <v>187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23" t="s">
        <v>82</v>
      </c>
      <c r="BK132" s="162">
        <f>ROUND(I132*H132,2)</f>
        <v>0</v>
      </c>
      <c r="BL132" s="23" t="s">
        <v>194</v>
      </c>
      <c r="BM132" s="23" t="s">
        <v>644</v>
      </c>
    </row>
    <row r="133" spans="2:65" s="12" customFormat="1">
      <c r="B133" s="173"/>
      <c r="C133" s="174"/>
      <c r="D133" s="165" t="s">
        <v>196</v>
      </c>
      <c r="E133" s="175" t="s">
        <v>21</v>
      </c>
      <c r="F133" s="176" t="s">
        <v>645</v>
      </c>
      <c r="G133" s="174"/>
      <c r="H133" s="177">
        <v>45</v>
      </c>
      <c r="I133" s="178"/>
      <c r="J133" s="174"/>
      <c r="K133" s="174"/>
      <c r="L133" s="179"/>
      <c r="M133" s="180"/>
      <c r="N133" s="352"/>
      <c r="O133" s="352"/>
      <c r="P133" s="352"/>
      <c r="Q133" s="352"/>
      <c r="R133" s="352"/>
      <c r="S133" s="352"/>
      <c r="T133" s="181"/>
      <c r="AT133" s="182" t="s">
        <v>196</v>
      </c>
      <c r="AU133" s="182" t="s">
        <v>84</v>
      </c>
      <c r="AV133" s="12" t="s">
        <v>84</v>
      </c>
      <c r="AW133" s="12" t="s">
        <v>37</v>
      </c>
      <c r="AX133" s="12" t="s">
        <v>82</v>
      </c>
      <c r="AY133" s="182" t="s">
        <v>187</v>
      </c>
    </row>
    <row r="134" spans="2:65" s="1" customFormat="1" ht="25.5" customHeight="1">
      <c r="B134" s="32"/>
      <c r="C134" s="153" t="s">
        <v>135</v>
      </c>
      <c r="D134" s="153" t="s">
        <v>189</v>
      </c>
      <c r="E134" s="154" t="s">
        <v>446</v>
      </c>
      <c r="F134" s="155" t="s">
        <v>618</v>
      </c>
      <c r="G134" s="156" t="s">
        <v>192</v>
      </c>
      <c r="H134" s="157">
        <v>32.799999999999997</v>
      </c>
      <c r="I134" s="158"/>
      <c r="J134" s="159">
        <f>ROUND(I134*H134,2)</f>
        <v>0</v>
      </c>
      <c r="K134" s="155" t="s">
        <v>193</v>
      </c>
      <c r="L134" s="47"/>
      <c r="M134" s="160" t="s">
        <v>21</v>
      </c>
      <c r="N134" s="349" t="s">
        <v>45</v>
      </c>
      <c r="O134" s="308"/>
      <c r="P134" s="350">
        <f>O134*H134</f>
        <v>0</v>
      </c>
      <c r="Q134" s="350">
        <v>0</v>
      </c>
      <c r="R134" s="350">
        <f>Q134*H134</f>
        <v>0</v>
      </c>
      <c r="S134" s="350">
        <v>0</v>
      </c>
      <c r="T134" s="161">
        <f>S134*H134</f>
        <v>0</v>
      </c>
      <c r="AR134" s="23" t="s">
        <v>194</v>
      </c>
      <c r="AT134" s="23" t="s">
        <v>189</v>
      </c>
      <c r="AU134" s="23" t="s">
        <v>84</v>
      </c>
      <c r="AY134" s="23" t="s">
        <v>187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23" t="s">
        <v>82</v>
      </c>
      <c r="BK134" s="162">
        <f>ROUND(I134*H134,2)</f>
        <v>0</v>
      </c>
      <c r="BL134" s="23" t="s">
        <v>194</v>
      </c>
      <c r="BM134" s="23" t="s">
        <v>646</v>
      </c>
    </row>
    <row r="135" spans="2:65" s="11" customFormat="1">
      <c r="B135" s="163"/>
      <c r="C135" s="164"/>
      <c r="D135" s="165" t="s">
        <v>196</v>
      </c>
      <c r="E135" s="166" t="s">
        <v>21</v>
      </c>
      <c r="F135" s="167" t="s">
        <v>633</v>
      </c>
      <c r="G135" s="164"/>
      <c r="H135" s="166" t="s">
        <v>21</v>
      </c>
      <c r="I135" s="168"/>
      <c r="J135" s="164"/>
      <c r="K135" s="164"/>
      <c r="L135" s="169"/>
      <c r="M135" s="170"/>
      <c r="N135" s="351"/>
      <c r="O135" s="351"/>
      <c r="P135" s="351"/>
      <c r="Q135" s="351"/>
      <c r="R135" s="351"/>
      <c r="S135" s="351"/>
      <c r="T135" s="171"/>
      <c r="AT135" s="172" t="s">
        <v>196</v>
      </c>
      <c r="AU135" s="172" t="s">
        <v>84</v>
      </c>
      <c r="AV135" s="11" t="s">
        <v>82</v>
      </c>
      <c r="AW135" s="11" t="s">
        <v>37</v>
      </c>
      <c r="AX135" s="11" t="s">
        <v>74</v>
      </c>
      <c r="AY135" s="172" t="s">
        <v>187</v>
      </c>
    </row>
    <row r="136" spans="2:65" s="12" customFormat="1">
      <c r="B136" s="173"/>
      <c r="C136" s="174"/>
      <c r="D136" s="165" t="s">
        <v>196</v>
      </c>
      <c r="E136" s="175" t="s">
        <v>21</v>
      </c>
      <c r="F136" s="176" t="s">
        <v>636</v>
      </c>
      <c r="G136" s="174"/>
      <c r="H136" s="177">
        <v>32.799999999999997</v>
      </c>
      <c r="I136" s="178"/>
      <c r="J136" s="174"/>
      <c r="K136" s="174"/>
      <c r="L136" s="179"/>
      <c r="M136" s="180"/>
      <c r="N136" s="352"/>
      <c r="O136" s="352"/>
      <c r="P136" s="352"/>
      <c r="Q136" s="352"/>
      <c r="R136" s="352"/>
      <c r="S136" s="352"/>
      <c r="T136" s="181"/>
      <c r="AT136" s="182" t="s">
        <v>196</v>
      </c>
      <c r="AU136" s="182" t="s">
        <v>84</v>
      </c>
      <c r="AV136" s="12" t="s">
        <v>84</v>
      </c>
      <c r="AW136" s="12" t="s">
        <v>37</v>
      </c>
      <c r="AX136" s="12" t="s">
        <v>82</v>
      </c>
      <c r="AY136" s="182" t="s">
        <v>187</v>
      </c>
    </row>
    <row r="137" spans="2:65" s="1" customFormat="1" ht="16.5" customHeight="1">
      <c r="B137" s="32"/>
      <c r="C137" s="183" t="s">
        <v>138</v>
      </c>
      <c r="D137" s="183" t="s">
        <v>215</v>
      </c>
      <c r="E137" s="184" t="s">
        <v>275</v>
      </c>
      <c r="F137" s="185" t="s">
        <v>620</v>
      </c>
      <c r="G137" s="186" t="s">
        <v>277</v>
      </c>
      <c r="H137" s="187">
        <v>6.4939999999999998</v>
      </c>
      <c r="I137" s="188"/>
      <c r="J137" s="189">
        <f>ROUND(I137*H137,2)</f>
        <v>0</v>
      </c>
      <c r="K137" s="185" t="s">
        <v>193</v>
      </c>
      <c r="L137" s="190"/>
      <c r="M137" s="191" t="s">
        <v>21</v>
      </c>
      <c r="N137" s="353" t="s">
        <v>45</v>
      </c>
      <c r="O137" s="308"/>
      <c r="P137" s="350">
        <f>O137*H137</f>
        <v>0</v>
      </c>
      <c r="Q137" s="350">
        <v>1</v>
      </c>
      <c r="R137" s="350">
        <f>Q137*H137</f>
        <v>6.4939999999999998</v>
      </c>
      <c r="S137" s="350">
        <v>0</v>
      </c>
      <c r="T137" s="161">
        <f>S137*H137</f>
        <v>0</v>
      </c>
      <c r="AR137" s="23" t="s">
        <v>219</v>
      </c>
      <c r="AT137" s="23" t="s">
        <v>215</v>
      </c>
      <c r="AU137" s="23" t="s">
        <v>84</v>
      </c>
      <c r="AY137" s="23" t="s">
        <v>187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23" t="s">
        <v>82</v>
      </c>
      <c r="BK137" s="162">
        <f>ROUND(I137*H137,2)</f>
        <v>0</v>
      </c>
      <c r="BL137" s="23" t="s">
        <v>194</v>
      </c>
      <c r="BM137" s="23" t="s">
        <v>647</v>
      </c>
    </row>
    <row r="138" spans="2:65" s="11" customFormat="1">
      <c r="B138" s="163"/>
      <c r="C138" s="164"/>
      <c r="D138" s="165" t="s">
        <v>196</v>
      </c>
      <c r="E138" s="166" t="s">
        <v>21</v>
      </c>
      <c r="F138" s="167" t="s">
        <v>633</v>
      </c>
      <c r="G138" s="164"/>
      <c r="H138" s="166" t="s">
        <v>21</v>
      </c>
      <c r="I138" s="168"/>
      <c r="J138" s="164"/>
      <c r="K138" s="164"/>
      <c r="L138" s="169"/>
      <c r="M138" s="170"/>
      <c r="N138" s="351"/>
      <c r="O138" s="351"/>
      <c r="P138" s="351"/>
      <c r="Q138" s="351"/>
      <c r="R138" s="351"/>
      <c r="S138" s="351"/>
      <c r="T138" s="171"/>
      <c r="AT138" s="172" t="s">
        <v>196</v>
      </c>
      <c r="AU138" s="172" t="s">
        <v>84</v>
      </c>
      <c r="AV138" s="11" t="s">
        <v>82</v>
      </c>
      <c r="AW138" s="11" t="s">
        <v>37</v>
      </c>
      <c r="AX138" s="11" t="s">
        <v>74</v>
      </c>
      <c r="AY138" s="172" t="s">
        <v>187</v>
      </c>
    </row>
    <row r="139" spans="2:65" s="12" customFormat="1">
      <c r="B139" s="173"/>
      <c r="C139" s="174"/>
      <c r="D139" s="165" t="s">
        <v>196</v>
      </c>
      <c r="E139" s="175" t="s">
        <v>21</v>
      </c>
      <c r="F139" s="176" t="s">
        <v>648</v>
      </c>
      <c r="G139" s="174"/>
      <c r="H139" s="177">
        <v>6.4939999999999998</v>
      </c>
      <c r="I139" s="178"/>
      <c r="J139" s="174"/>
      <c r="K139" s="174"/>
      <c r="L139" s="179"/>
      <c r="M139" s="180"/>
      <c r="N139" s="352"/>
      <c r="O139" s="352"/>
      <c r="P139" s="352"/>
      <c r="Q139" s="352"/>
      <c r="R139" s="352"/>
      <c r="S139" s="352"/>
      <c r="T139" s="181"/>
      <c r="AT139" s="182" t="s">
        <v>196</v>
      </c>
      <c r="AU139" s="182" t="s">
        <v>84</v>
      </c>
      <c r="AV139" s="12" t="s">
        <v>84</v>
      </c>
      <c r="AW139" s="12" t="s">
        <v>37</v>
      </c>
      <c r="AX139" s="12" t="s">
        <v>82</v>
      </c>
      <c r="AY139" s="182" t="s">
        <v>187</v>
      </c>
    </row>
    <row r="140" spans="2:65" s="1" customFormat="1" ht="16.5" customHeight="1">
      <c r="B140" s="32"/>
      <c r="C140" s="153" t="s">
        <v>649</v>
      </c>
      <c r="D140" s="153" t="s">
        <v>189</v>
      </c>
      <c r="E140" s="154" t="s">
        <v>650</v>
      </c>
      <c r="F140" s="155" t="s">
        <v>457</v>
      </c>
      <c r="G140" s="156" t="s">
        <v>313</v>
      </c>
      <c r="H140" s="157">
        <v>1</v>
      </c>
      <c r="I140" s="158"/>
      <c r="J140" s="159">
        <f>ROUND(I140*H140,2)</f>
        <v>0</v>
      </c>
      <c r="K140" s="155" t="s">
        <v>21</v>
      </c>
      <c r="L140" s="47"/>
      <c r="M140" s="160" t="s">
        <v>21</v>
      </c>
      <c r="N140" s="349" t="s">
        <v>45</v>
      </c>
      <c r="O140" s="308"/>
      <c r="P140" s="350">
        <f>O140*H140</f>
        <v>0</v>
      </c>
      <c r="Q140" s="350">
        <v>0</v>
      </c>
      <c r="R140" s="350">
        <f>Q140*H140</f>
        <v>0</v>
      </c>
      <c r="S140" s="350">
        <v>0</v>
      </c>
      <c r="T140" s="161">
        <f>S140*H140</f>
        <v>0</v>
      </c>
      <c r="AR140" s="23" t="s">
        <v>194</v>
      </c>
      <c r="AT140" s="23" t="s">
        <v>189</v>
      </c>
      <c r="AU140" s="23" t="s">
        <v>84</v>
      </c>
      <c r="AY140" s="23" t="s">
        <v>187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23" t="s">
        <v>82</v>
      </c>
      <c r="BK140" s="162">
        <f>ROUND(I140*H140,2)</f>
        <v>0</v>
      </c>
      <c r="BL140" s="23" t="s">
        <v>194</v>
      </c>
      <c r="BM140" s="23" t="s">
        <v>651</v>
      </c>
    </row>
    <row r="141" spans="2:65" s="11" customFormat="1">
      <c r="B141" s="163"/>
      <c r="C141" s="164"/>
      <c r="D141" s="165" t="s">
        <v>196</v>
      </c>
      <c r="E141" s="166" t="s">
        <v>21</v>
      </c>
      <c r="F141" s="167" t="s">
        <v>652</v>
      </c>
      <c r="G141" s="164"/>
      <c r="H141" s="166" t="s">
        <v>21</v>
      </c>
      <c r="I141" s="168"/>
      <c r="J141" s="164"/>
      <c r="K141" s="164"/>
      <c r="L141" s="169"/>
      <c r="M141" s="170"/>
      <c r="N141" s="351"/>
      <c r="O141" s="351"/>
      <c r="P141" s="351"/>
      <c r="Q141" s="351"/>
      <c r="R141" s="351"/>
      <c r="S141" s="351"/>
      <c r="T141" s="171"/>
      <c r="AT141" s="172" t="s">
        <v>196</v>
      </c>
      <c r="AU141" s="172" t="s">
        <v>84</v>
      </c>
      <c r="AV141" s="11" t="s">
        <v>82</v>
      </c>
      <c r="AW141" s="11" t="s">
        <v>37</v>
      </c>
      <c r="AX141" s="11" t="s">
        <v>74</v>
      </c>
      <c r="AY141" s="172" t="s">
        <v>187</v>
      </c>
    </row>
    <row r="142" spans="2:65" s="11" customFormat="1">
      <c r="B142" s="163"/>
      <c r="C142" s="164"/>
      <c r="D142" s="165" t="s">
        <v>196</v>
      </c>
      <c r="E142" s="166" t="s">
        <v>21</v>
      </c>
      <c r="F142" s="167" t="s">
        <v>653</v>
      </c>
      <c r="G142" s="164"/>
      <c r="H142" s="166" t="s">
        <v>21</v>
      </c>
      <c r="I142" s="168"/>
      <c r="J142" s="164"/>
      <c r="K142" s="164"/>
      <c r="L142" s="169"/>
      <c r="M142" s="170"/>
      <c r="N142" s="351"/>
      <c r="O142" s="351"/>
      <c r="P142" s="351"/>
      <c r="Q142" s="351"/>
      <c r="R142" s="351"/>
      <c r="S142" s="351"/>
      <c r="T142" s="171"/>
      <c r="AT142" s="172" t="s">
        <v>196</v>
      </c>
      <c r="AU142" s="172" t="s">
        <v>84</v>
      </c>
      <c r="AV142" s="11" t="s">
        <v>82</v>
      </c>
      <c r="AW142" s="11" t="s">
        <v>37</v>
      </c>
      <c r="AX142" s="11" t="s">
        <v>74</v>
      </c>
      <c r="AY142" s="172" t="s">
        <v>187</v>
      </c>
    </row>
    <row r="143" spans="2:65" s="12" customFormat="1">
      <c r="B143" s="173"/>
      <c r="C143" s="174"/>
      <c r="D143" s="165" t="s">
        <v>196</v>
      </c>
      <c r="E143" s="175" t="s">
        <v>21</v>
      </c>
      <c r="F143" s="176" t="s">
        <v>82</v>
      </c>
      <c r="G143" s="174"/>
      <c r="H143" s="177">
        <v>1</v>
      </c>
      <c r="I143" s="178"/>
      <c r="J143" s="174"/>
      <c r="K143" s="174"/>
      <c r="L143" s="179"/>
      <c r="M143" s="180"/>
      <c r="N143" s="352"/>
      <c r="O143" s="352"/>
      <c r="P143" s="352"/>
      <c r="Q143" s="352"/>
      <c r="R143" s="352"/>
      <c r="S143" s="352"/>
      <c r="T143" s="181"/>
      <c r="AT143" s="182" t="s">
        <v>196</v>
      </c>
      <c r="AU143" s="182" t="s">
        <v>84</v>
      </c>
      <c r="AV143" s="12" t="s">
        <v>84</v>
      </c>
      <c r="AW143" s="12" t="s">
        <v>37</v>
      </c>
      <c r="AX143" s="12" t="s">
        <v>82</v>
      </c>
      <c r="AY143" s="182" t="s">
        <v>187</v>
      </c>
    </row>
    <row r="144" spans="2:65" s="10" customFormat="1" ht="29.85" customHeight="1">
      <c r="B144" s="139"/>
      <c r="C144" s="140"/>
      <c r="D144" s="141" t="s">
        <v>73</v>
      </c>
      <c r="E144" s="151" t="s">
        <v>201</v>
      </c>
      <c r="F144" s="151" t="s">
        <v>654</v>
      </c>
      <c r="G144" s="140"/>
      <c r="H144" s="140"/>
      <c r="I144" s="143"/>
      <c r="J144" s="152">
        <f>BK144</f>
        <v>0</v>
      </c>
      <c r="K144" s="140"/>
      <c r="L144" s="145"/>
      <c r="M144" s="146"/>
      <c r="N144" s="347"/>
      <c r="O144" s="347"/>
      <c r="P144" s="348">
        <f>SUM(P145:P167)</f>
        <v>0</v>
      </c>
      <c r="Q144" s="347"/>
      <c r="R144" s="348">
        <f>SUM(R145:R167)</f>
        <v>1.7030000000000001</v>
      </c>
      <c r="S144" s="347"/>
      <c r="T144" s="147">
        <f>SUM(T145:T167)</f>
        <v>0</v>
      </c>
      <c r="AR144" s="148" t="s">
        <v>82</v>
      </c>
      <c r="AT144" s="149" t="s">
        <v>73</v>
      </c>
      <c r="AU144" s="149" t="s">
        <v>82</v>
      </c>
      <c r="AY144" s="148" t="s">
        <v>187</v>
      </c>
      <c r="BK144" s="150">
        <f>SUM(BK145:BK167)</f>
        <v>0</v>
      </c>
    </row>
    <row r="145" spans="2:65" s="1" customFormat="1" ht="25.5" customHeight="1">
      <c r="B145" s="32"/>
      <c r="C145" s="153" t="s">
        <v>143</v>
      </c>
      <c r="D145" s="153" t="s">
        <v>189</v>
      </c>
      <c r="E145" s="154" t="s">
        <v>606</v>
      </c>
      <c r="F145" s="155" t="s">
        <v>607</v>
      </c>
      <c r="G145" s="156" t="s">
        <v>236</v>
      </c>
      <c r="H145" s="157">
        <v>0.86</v>
      </c>
      <c r="I145" s="158"/>
      <c r="J145" s="159">
        <f>ROUND(I145*H145,2)</f>
        <v>0</v>
      </c>
      <c r="K145" s="155" t="s">
        <v>193</v>
      </c>
      <c r="L145" s="47"/>
      <c r="M145" s="160" t="s">
        <v>21</v>
      </c>
      <c r="N145" s="349" t="s">
        <v>45</v>
      </c>
      <c r="O145" s="308"/>
      <c r="P145" s="350">
        <f>O145*H145</f>
        <v>0</v>
      </c>
      <c r="Q145" s="350">
        <v>0</v>
      </c>
      <c r="R145" s="350">
        <f>Q145*H145</f>
        <v>0</v>
      </c>
      <c r="S145" s="350">
        <v>0</v>
      </c>
      <c r="T145" s="161">
        <f>S145*H145</f>
        <v>0</v>
      </c>
      <c r="AR145" s="23" t="s">
        <v>194</v>
      </c>
      <c r="AT145" s="23" t="s">
        <v>189</v>
      </c>
      <c r="AU145" s="23" t="s">
        <v>84</v>
      </c>
      <c r="AY145" s="23" t="s">
        <v>187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23" t="s">
        <v>82</v>
      </c>
      <c r="BK145" s="162">
        <f>ROUND(I145*H145,2)</f>
        <v>0</v>
      </c>
      <c r="BL145" s="23" t="s">
        <v>194</v>
      </c>
      <c r="BM145" s="23" t="s">
        <v>655</v>
      </c>
    </row>
    <row r="146" spans="2:65" s="11" customFormat="1">
      <c r="B146" s="163"/>
      <c r="C146" s="164"/>
      <c r="D146" s="165" t="s">
        <v>196</v>
      </c>
      <c r="E146" s="166" t="s">
        <v>21</v>
      </c>
      <c r="F146" s="167" t="s">
        <v>656</v>
      </c>
      <c r="G146" s="164"/>
      <c r="H146" s="166" t="s">
        <v>21</v>
      </c>
      <c r="I146" s="168"/>
      <c r="J146" s="164"/>
      <c r="K146" s="164"/>
      <c r="L146" s="169"/>
      <c r="M146" s="170"/>
      <c r="N146" s="351"/>
      <c r="O146" s="351"/>
      <c r="P146" s="351"/>
      <c r="Q146" s="351"/>
      <c r="R146" s="351"/>
      <c r="S146" s="351"/>
      <c r="T146" s="171"/>
      <c r="AT146" s="172" t="s">
        <v>196</v>
      </c>
      <c r="AU146" s="172" t="s">
        <v>84</v>
      </c>
      <c r="AV146" s="11" t="s">
        <v>82</v>
      </c>
      <c r="AW146" s="11" t="s">
        <v>37</v>
      </c>
      <c r="AX146" s="11" t="s">
        <v>74</v>
      </c>
      <c r="AY146" s="172" t="s">
        <v>187</v>
      </c>
    </row>
    <row r="147" spans="2:65" s="12" customFormat="1">
      <c r="B147" s="173"/>
      <c r="C147" s="174"/>
      <c r="D147" s="165" t="s">
        <v>196</v>
      </c>
      <c r="E147" s="175" t="s">
        <v>21</v>
      </c>
      <c r="F147" s="176" t="s">
        <v>657</v>
      </c>
      <c r="G147" s="174"/>
      <c r="H147" s="177">
        <v>0.86</v>
      </c>
      <c r="I147" s="178"/>
      <c r="J147" s="174"/>
      <c r="K147" s="174"/>
      <c r="L147" s="179"/>
      <c r="M147" s="180"/>
      <c r="N147" s="352"/>
      <c r="O147" s="352"/>
      <c r="P147" s="352"/>
      <c r="Q147" s="352"/>
      <c r="R147" s="352"/>
      <c r="S147" s="352"/>
      <c r="T147" s="181"/>
      <c r="AT147" s="182" t="s">
        <v>196</v>
      </c>
      <c r="AU147" s="182" t="s">
        <v>84</v>
      </c>
      <c r="AV147" s="12" t="s">
        <v>84</v>
      </c>
      <c r="AW147" s="12" t="s">
        <v>37</v>
      </c>
      <c r="AX147" s="12" t="s">
        <v>82</v>
      </c>
      <c r="AY147" s="182" t="s">
        <v>187</v>
      </c>
    </row>
    <row r="148" spans="2:65" s="1" customFormat="1" ht="38.25" customHeight="1">
      <c r="B148" s="32"/>
      <c r="C148" s="153" t="s">
        <v>146</v>
      </c>
      <c r="D148" s="153" t="s">
        <v>189</v>
      </c>
      <c r="E148" s="154" t="s">
        <v>205</v>
      </c>
      <c r="F148" s="155" t="s">
        <v>206</v>
      </c>
      <c r="G148" s="156" t="s">
        <v>192</v>
      </c>
      <c r="H148" s="157">
        <v>8.6</v>
      </c>
      <c r="I148" s="158"/>
      <c r="J148" s="159">
        <f>ROUND(I148*H148,2)</f>
        <v>0</v>
      </c>
      <c r="K148" s="155" t="s">
        <v>193</v>
      </c>
      <c r="L148" s="47"/>
      <c r="M148" s="160" t="s">
        <v>21</v>
      </c>
      <c r="N148" s="349" t="s">
        <v>45</v>
      </c>
      <c r="O148" s="308"/>
      <c r="P148" s="350">
        <f>O148*H148</f>
        <v>0</v>
      </c>
      <c r="Q148" s="350">
        <v>0</v>
      </c>
      <c r="R148" s="350">
        <f>Q148*H148</f>
        <v>0</v>
      </c>
      <c r="S148" s="350">
        <v>0</v>
      </c>
      <c r="T148" s="161">
        <f>S148*H148</f>
        <v>0</v>
      </c>
      <c r="AR148" s="23" t="s">
        <v>194</v>
      </c>
      <c r="AT148" s="23" t="s">
        <v>189</v>
      </c>
      <c r="AU148" s="23" t="s">
        <v>84</v>
      </c>
      <c r="AY148" s="23" t="s">
        <v>187</v>
      </c>
      <c r="BE148" s="162">
        <f>IF(N148="základní",J148,0)</f>
        <v>0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23" t="s">
        <v>82</v>
      </c>
      <c r="BK148" s="162">
        <f>ROUND(I148*H148,2)</f>
        <v>0</v>
      </c>
      <c r="BL148" s="23" t="s">
        <v>194</v>
      </c>
      <c r="BM148" s="23" t="s">
        <v>658</v>
      </c>
    </row>
    <row r="149" spans="2:65" s="11" customFormat="1">
      <c r="B149" s="163"/>
      <c r="C149" s="164"/>
      <c r="D149" s="165" t="s">
        <v>196</v>
      </c>
      <c r="E149" s="166" t="s">
        <v>21</v>
      </c>
      <c r="F149" s="167" t="s">
        <v>656</v>
      </c>
      <c r="G149" s="164"/>
      <c r="H149" s="166" t="s">
        <v>21</v>
      </c>
      <c r="I149" s="168"/>
      <c r="J149" s="164"/>
      <c r="K149" s="164"/>
      <c r="L149" s="169"/>
      <c r="M149" s="170"/>
      <c r="N149" s="351"/>
      <c r="O149" s="351"/>
      <c r="P149" s="351"/>
      <c r="Q149" s="351"/>
      <c r="R149" s="351"/>
      <c r="S149" s="351"/>
      <c r="T149" s="171"/>
      <c r="AT149" s="172" t="s">
        <v>196</v>
      </c>
      <c r="AU149" s="172" t="s">
        <v>84</v>
      </c>
      <c r="AV149" s="11" t="s">
        <v>82</v>
      </c>
      <c r="AW149" s="11" t="s">
        <v>37</v>
      </c>
      <c r="AX149" s="11" t="s">
        <v>74</v>
      </c>
      <c r="AY149" s="172" t="s">
        <v>187</v>
      </c>
    </row>
    <row r="150" spans="2:65" s="12" customFormat="1">
      <c r="B150" s="173"/>
      <c r="C150" s="174"/>
      <c r="D150" s="165" t="s">
        <v>196</v>
      </c>
      <c r="E150" s="175" t="s">
        <v>21</v>
      </c>
      <c r="F150" s="176" t="s">
        <v>659</v>
      </c>
      <c r="G150" s="174"/>
      <c r="H150" s="177">
        <v>8.6</v>
      </c>
      <c r="I150" s="178"/>
      <c r="J150" s="174"/>
      <c r="K150" s="174"/>
      <c r="L150" s="179"/>
      <c r="M150" s="180"/>
      <c r="N150" s="352"/>
      <c r="O150" s="352"/>
      <c r="P150" s="352"/>
      <c r="Q150" s="352"/>
      <c r="R150" s="352"/>
      <c r="S150" s="352"/>
      <c r="T150" s="181"/>
      <c r="AT150" s="182" t="s">
        <v>196</v>
      </c>
      <c r="AU150" s="182" t="s">
        <v>84</v>
      </c>
      <c r="AV150" s="12" t="s">
        <v>84</v>
      </c>
      <c r="AW150" s="12" t="s">
        <v>37</v>
      </c>
      <c r="AX150" s="12" t="s">
        <v>82</v>
      </c>
      <c r="AY150" s="182" t="s">
        <v>187</v>
      </c>
    </row>
    <row r="151" spans="2:65" s="1" customFormat="1" ht="25.5" customHeight="1">
      <c r="B151" s="32"/>
      <c r="C151" s="153" t="s">
        <v>149</v>
      </c>
      <c r="D151" s="153" t="s">
        <v>189</v>
      </c>
      <c r="E151" s="154" t="s">
        <v>241</v>
      </c>
      <c r="F151" s="155" t="s">
        <v>242</v>
      </c>
      <c r="G151" s="156" t="s">
        <v>192</v>
      </c>
      <c r="H151" s="157">
        <v>8.6</v>
      </c>
      <c r="I151" s="158"/>
      <c r="J151" s="159">
        <f>ROUND(I151*H151,2)</f>
        <v>0</v>
      </c>
      <c r="K151" s="155" t="s">
        <v>193</v>
      </c>
      <c r="L151" s="47"/>
      <c r="M151" s="160" t="s">
        <v>21</v>
      </c>
      <c r="N151" s="349" t="s">
        <v>45</v>
      </c>
      <c r="O151" s="308"/>
      <c r="P151" s="350">
        <f>O151*H151</f>
        <v>0</v>
      </c>
      <c r="Q151" s="350">
        <v>0</v>
      </c>
      <c r="R151" s="350">
        <f>Q151*H151</f>
        <v>0</v>
      </c>
      <c r="S151" s="350">
        <v>0</v>
      </c>
      <c r="T151" s="161">
        <f>S151*H151</f>
        <v>0</v>
      </c>
      <c r="AR151" s="23" t="s">
        <v>194</v>
      </c>
      <c r="AT151" s="23" t="s">
        <v>189</v>
      </c>
      <c r="AU151" s="23" t="s">
        <v>84</v>
      </c>
      <c r="AY151" s="23" t="s">
        <v>187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23" t="s">
        <v>82</v>
      </c>
      <c r="BK151" s="162">
        <f>ROUND(I151*H151,2)</f>
        <v>0</v>
      </c>
      <c r="BL151" s="23" t="s">
        <v>194</v>
      </c>
      <c r="BM151" s="23" t="s">
        <v>660</v>
      </c>
    </row>
    <row r="152" spans="2:65" s="11" customFormat="1">
      <c r="B152" s="163"/>
      <c r="C152" s="164"/>
      <c r="D152" s="165" t="s">
        <v>196</v>
      </c>
      <c r="E152" s="166" t="s">
        <v>21</v>
      </c>
      <c r="F152" s="167" t="s">
        <v>656</v>
      </c>
      <c r="G152" s="164"/>
      <c r="H152" s="166" t="s">
        <v>21</v>
      </c>
      <c r="I152" s="168"/>
      <c r="J152" s="164"/>
      <c r="K152" s="164"/>
      <c r="L152" s="169"/>
      <c r="M152" s="170"/>
      <c r="N152" s="351"/>
      <c r="O152" s="351"/>
      <c r="P152" s="351"/>
      <c r="Q152" s="351"/>
      <c r="R152" s="351"/>
      <c r="S152" s="351"/>
      <c r="T152" s="171"/>
      <c r="AT152" s="172" t="s">
        <v>196</v>
      </c>
      <c r="AU152" s="172" t="s">
        <v>84</v>
      </c>
      <c r="AV152" s="11" t="s">
        <v>82</v>
      </c>
      <c r="AW152" s="11" t="s">
        <v>37</v>
      </c>
      <c r="AX152" s="11" t="s">
        <v>74</v>
      </c>
      <c r="AY152" s="172" t="s">
        <v>187</v>
      </c>
    </row>
    <row r="153" spans="2:65" s="12" customFormat="1">
      <c r="B153" s="173"/>
      <c r="C153" s="174"/>
      <c r="D153" s="165" t="s">
        <v>196</v>
      </c>
      <c r="E153" s="175" t="s">
        <v>21</v>
      </c>
      <c r="F153" s="176" t="s">
        <v>659</v>
      </c>
      <c r="G153" s="174"/>
      <c r="H153" s="177">
        <v>8.6</v>
      </c>
      <c r="I153" s="178"/>
      <c r="J153" s="174"/>
      <c r="K153" s="174"/>
      <c r="L153" s="179"/>
      <c r="M153" s="180"/>
      <c r="N153" s="352"/>
      <c r="O153" s="352"/>
      <c r="P153" s="352"/>
      <c r="Q153" s="352"/>
      <c r="R153" s="352"/>
      <c r="S153" s="352"/>
      <c r="T153" s="181"/>
      <c r="AT153" s="182" t="s">
        <v>196</v>
      </c>
      <c r="AU153" s="182" t="s">
        <v>84</v>
      </c>
      <c r="AV153" s="12" t="s">
        <v>84</v>
      </c>
      <c r="AW153" s="12" t="s">
        <v>37</v>
      </c>
      <c r="AX153" s="12" t="s">
        <v>82</v>
      </c>
      <c r="AY153" s="182" t="s">
        <v>187</v>
      </c>
    </row>
    <row r="154" spans="2:65" s="1" customFormat="1" ht="16.5" customHeight="1">
      <c r="B154" s="32"/>
      <c r="C154" s="183" t="s">
        <v>152</v>
      </c>
      <c r="D154" s="183" t="s">
        <v>215</v>
      </c>
      <c r="E154" s="184" t="s">
        <v>245</v>
      </c>
      <c r="F154" s="185" t="s">
        <v>246</v>
      </c>
      <c r="G154" s="186" t="s">
        <v>192</v>
      </c>
      <c r="H154" s="187">
        <v>10.32</v>
      </c>
      <c r="I154" s="188"/>
      <c r="J154" s="189">
        <f>ROUND(I154*H154,2)</f>
        <v>0</v>
      </c>
      <c r="K154" s="185" t="s">
        <v>228</v>
      </c>
      <c r="L154" s="190"/>
      <c r="M154" s="191" t="s">
        <v>21</v>
      </c>
      <c r="N154" s="353" t="s">
        <v>45</v>
      </c>
      <c r="O154" s="308"/>
      <c r="P154" s="350">
        <f>O154*H154</f>
        <v>0</v>
      </c>
      <c r="Q154" s="350">
        <v>0</v>
      </c>
      <c r="R154" s="350">
        <f>Q154*H154</f>
        <v>0</v>
      </c>
      <c r="S154" s="350">
        <v>0</v>
      </c>
      <c r="T154" s="161">
        <f>S154*H154</f>
        <v>0</v>
      </c>
      <c r="AR154" s="23" t="s">
        <v>219</v>
      </c>
      <c r="AT154" s="23" t="s">
        <v>215</v>
      </c>
      <c r="AU154" s="23" t="s">
        <v>84</v>
      </c>
      <c r="AY154" s="23" t="s">
        <v>187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23" t="s">
        <v>82</v>
      </c>
      <c r="BK154" s="162">
        <f>ROUND(I154*H154,2)</f>
        <v>0</v>
      </c>
      <c r="BL154" s="23" t="s">
        <v>194</v>
      </c>
      <c r="BM154" s="23" t="s">
        <v>661</v>
      </c>
    </row>
    <row r="155" spans="2:65" s="11" customFormat="1">
      <c r="B155" s="163"/>
      <c r="C155" s="164"/>
      <c r="D155" s="165" t="s">
        <v>196</v>
      </c>
      <c r="E155" s="166" t="s">
        <v>21</v>
      </c>
      <c r="F155" s="167" t="s">
        <v>248</v>
      </c>
      <c r="G155" s="164"/>
      <c r="H155" s="166" t="s">
        <v>21</v>
      </c>
      <c r="I155" s="168"/>
      <c r="J155" s="164"/>
      <c r="K155" s="164"/>
      <c r="L155" s="169"/>
      <c r="M155" s="170"/>
      <c r="N155" s="351"/>
      <c r="O155" s="351"/>
      <c r="P155" s="351"/>
      <c r="Q155" s="351"/>
      <c r="R155" s="351"/>
      <c r="S155" s="351"/>
      <c r="T155" s="171"/>
      <c r="AT155" s="172" t="s">
        <v>196</v>
      </c>
      <c r="AU155" s="172" t="s">
        <v>84</v>
      </c>
      <c r="AV155" s="11" t="s">
        <v>82</v>
      </c>
      <c r="AW155" s="11" t="s">
        <v>37</v>
      </c>
      <c r="AX155" s="11" t="s">
        <v>74</v>
      </c>
      <c r="AY155" s="172" t="s">
        <v>187</v>
      </c>
    </row>
    <row r="156" spans="2:65" s="12" customFormat="1">
      <c r="B156" s="173"/>
      <c r="C156" s="174"/>
      <c r="D156" s="165" t="s">
        <v>196</v>
      </c>
      <c r="E156" s="175" t="s">
        <v>21</v>
      </c>
      <c r="F156" s="176" t="s">
        <v>662</v>
      </c>
      <c r="G156" s="174"/>
      <c r="H156" s="177">
        <v>10.32</v>
      </c>
      <c r="I156" s="178"/>
      <c r="J156" s="174"/>
      <c r="K156" s="174"/>
      <c r="L156" s="179"/>
      <c r="M156" s="180"/>
      <c r="N156" s="352"/>
      <c r="O156" s="352"/>
      <c r="P156" s="352"/>
      <c r="Q156" s="352"/>
      <c r="R156" s="352"/>
      <c r="S156" s="352"/>
      <c r="T156" s="181"/>
      <c r="AT156" s="182" t="s">
        <v>196</v>
      </c>
      <c r="AU156" s="182" t="s">
        <v>84</v>
      </c>
      <c r="AV156" s="12" t="s">
        <v>84</v>
      </c>
      <c r="AW156" s="12" t="s">
        <v>37</v>
      </c>
      <c r="AX156" s="12" t="s">
        <v>82</v>
      </c>
      <c r="AY156" s="182" t="s">
        <v>187</v>
      </c>
    </row>
    <row r="157" spans="2:65" s="1" customFormat="1" ht="16.5" customHeight="1">
      <c r="B157" s="32"/>
      <c r="C157" s="183" t="s">
        <v>663</v>
      </c>
      <c r="D157" s="183" t="s">
        <v>215</v>
      </c>
      <c r="E157" s="184" t="s">
        <v>250</v>
      </c>
      <c r="F157" s="185" t="s">
        <v>251</v>
      </c>
      <c r="G157" s="186" t="s">
        <v>227</v>
      </c>
      <c r="H157" s="187">
        <v>34.4</v>
      </c>
      <c r="I157" s="188"/>
      <c r="J157" s="189">
        <f>ROUND(I157*H157,2)</f>
        <v>0</v>
      </c>
      <c r="K157" s="185" t="s">
        <v>228</v>
      </c>
      <c r="L157" s="190"/>
      <c r="M157" s="191" t="s">
        <v>21</v>
      </c>
      <c r="N157" s="353" t="s">
        <v>45</v>
      </c>
      <c r="O157" s="308"/>
      <c r="P157" s="350">
        <f>O157*H157</f>
        <v>0</v>
      </c>
      <c r="Q157" s="350">
        <v>0</v>
      </c>
      <c r="R157" s="350">
        <f>Q157*H157</f>
        <v>0</v>
      </c>
      <c r="S157" s="350">
        <v>0</v>
      </c>
      <c r="T157" s="161">
        <f>S157*H157</f>
        <v>0</v>
      </c>
      <c r="AR157" s="23" t="s">
        <v>219</v>
      </c>
      <c r="AT157" s="23" t="s">
        <v>215</v>
      </c>
      <c r="AU157" s="23" t="s">
        <v>84</v>
      </c>
      <c r="AY157" s="23" t="s">
        <v>187</v>
      </c>
      <c r="BE157" s="162">
        <f>IF(N157="základní",J157,0)</f>
        <v>0</v>
      </c>
      <c r="BF157" s="162">
        <f>IF(N157="snížená",J157,0)</f>
        <v>0</v>
      </c>
      <c r="BG157" s="162">
        <f>IF(N157="zákl. přenesená",J157,0)</f>
        <v>0</v>
      </c>
      <c r="BH157" s="162">
        <f>IF(N157="sníž. přenesená",J157,0)</f>
        <v>0</v>
      </c>
      <c r="BI157" s="162">
        <f>IF(N157="nulová",J157,0)</f>
        <v>0</v>
      </c>
      <c r="BJ157" s="23" t="s">
        <v>82</v>
      </c>
      <c r="BK157" s="162">
        <f>ROUND(I157*H157,2)</f>
        <v>0</v>
      </c>
      <c r="BL157" s="23" t="s">
        <v>194</v>
      </c>
      <c r="BM157" s="23" t="s">
        <v>664</v>
      </c>
    </row>
    <row r="158" spans="2:65" s="12" customFormat="1">
      <c r="B158" s="173"/>
      <c r="C158" s="174"/>
      <c r="D158" s="165" t="s">
        <v>196</v>
      </c>
      <c r="E158" s="175" t="s">
        <v>21</v>
      </c>
      <c r="F158" s="176" t="s">
        <v>665</v>
      </c>
      <c r="G158" s="174"/>
      <c r="H158" s="177">
        <v>34.4</v>
      </c>
      <c r="I158" s="178"/>
      <c r="J158" s="174"/>
      <c r="K158" s="174"/>
      <c r="L158" s="179"/>
      <c r="M158" s="180"/>
      <c r="N158" s="352"/>
      <c r="O158" s="352"/>
      <c r="P158" s="352"/>
      <c r="Q158" s="352"/>
      <c r="R158" s="352"/>
      <c r="S158" s="352"/>
      <c r="T158" s="181"/>
      <c r="AT158" s="182" t="s">
        <v>196</v>
      </c>
      <c r="AU158" s="182" t="s">
        <v>84</v>
      </c>
      <c r="AV158" s="12" t="s">
        <v>84</v>
      </c>
      <c r="AW158" s="12" t="s">
        <v>37</v>
      </c>
      <c r="AX158" s="12" t="s">
        <v>82</v>
      </c>
      <c r="AY158" s="182" t="s">
        <v>187</v>
      </c>
    </row>
    <row r="159" spans="2:65" s="1" customFormat="1" ht="25.5" customHeight="1">
      <c r="B159" s="32"/>
      <c r="C159" s="153" t="s">
        <v>666</v>
      </c>
      <c r="D159" s="153" t="s">
        <v>189</v>
      </c>
      <c r="E159" s="154" t="s">
        <v>446</v>
      </c>
      <c r="F159" s="155" t="s">
        <v>618</v>
      </c>
      <c r="G159" s="156" t="s">
        <v>192</v>
      </c>
      <c r="H159" s="157">
        <v>8.6</v>
      </c>
      <c r="I159" s="158"/>
      <c r="J159" s="159">
        <f>ROUND(I159*H159,2)</f>
        <v>0</v>
      </c>
      <c r="K159" s="155" t="s">
        <v>193</v>
      </c>
      <c r="L159" s="47"/>
      <c r="M159" s="160" t="s">
        <v>21</v>
      </c>
      <c r="N159" s="349" t="s">
        <v>45</v>
      </c>
      <c r="O159" s="308"/>
      <c r="P159" s="350">
        <f>O159*H159</f>
        <v>0</v>
      </c>
      <c r="Q159" s="350">
        <v>0</v>
      </c>
      <c r="R159" s="350">
        <f>Q159*H159</f>
        <v>0</v>
      </c>
      <c r="S159" s="350">
        <v>0</v>
      </c>
      <c r="T159" s="161">
        <f>S159*H159</f>
        <v>0</v>
      </c>
      <c r="AR159" s="23" t="s">
        <v>194</v>
      </c>
      <c r="AT159" s="23" t="s">
        <v>189</v>
      </c>
      <c r="AU159" s="23" t="s">
        <v>84</v>
      </c>
      <c r="AY159" s="23" t="s">
        <v>187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23" t="s">
        <v>82</v>
      </c>
      <c r="BK159" s="162">
        <f>ROUND(I159*H159,2)</f>
        <v>0</v>
      </c>
      <c r="BL159" s="23" t="s">
        <v>194</v>
      </c>
      <c r="BM159" s="23" t="s">
        <v>667</v>
      </c>
    </row>
    <row r="160" spans="2:65" s="11" customFormat="1">
      <c r="B160" s="163"/>
      <c r="C160" s="164"/>
      <c r="D160" s="165" t="s">
        <v>196</v>
      </c>
      <c r="E160" s="166" t="s">
        <v>21</v>
      </c>
      <c r="F160" s="167" t="s">
        <v>656</v>
      </c>
      <c r="G160" s="164"/>
      <c r="H160" s="166" t="s">
        <v>21</v>
      </c>
      <c r="I160" s="168"/>
      <c r="J160" s="164"/>
      <c r="K160" s="164"/>
      <c r="L160" s="169"/>
      <c r="M160" s="170"/>
      <c r="N160" s="351"/>
      <c r="O160" s="351"/>
      <c r="P160" s="351"/>
      <c r="Q160" s="351"/>
      <c r="R160" s="351"/>
      <c r="S160" s="351"/>
      <c r="T160" s="171"/>
      <c r="AT160" s="172" t="s">
        <v>196</v>
      </c>
      <c r="AU160" s="172" t="s">
        <v>84</v>
      </c>
      <c r="AV160" s="11" t="s">
        <v>82</v>
      </c>
      <c r="AW160" s="11" t="s">
        <v>37</v>
      </c>
      <c r="AX160" s="11" t="s">
        <v>74</v>
      </c>
      <c r="AY160" s="172" t="s">
        <v>187</v>
      </c>
    </row>
    <row r="161" spans="2:65" s="12" customFormat="1">
      <c r="B161" s="173"/>
      <c r="C161" s="174"/>
      <c r="D161" s="165" t="s">
        <v>196</v>
      </c>
      <c r="E161" s="175" t="s">
        <v>21</v>
      </c>
      <c r="F161" s="176" t="s">
        <v>659</v>
      </c>
      <c r="G161" s="174"/>
      <c r="H161" s="177">
        <v>8.6</v>
      </c>
      <c r="I161" s="178"/>
      <c r="J161" s="174"/>
      <c r="K161" s="174"/>
      <c r="L161" s="179"/>
      <c r="M161" s="180"/>
      <c r="N161" s="352"/>
      <c r="O161" s="352"/>
      <c r="P161" s="352"/>
      <c r="Q161" s="352"/>
      <c r="R161" s="352"/>
      <c r="S161" s="352"/>
      <c r="T161" s="181"/>
      <c r="AT161" s="182" t="s">
        <v>196</v>
      </c>
      <c r="AU161" s="182" t="s">
        <v>84</v>
      </c>
      <c r="AV161" s="12" t="s">
        <v>84</v>
      </c>
      <c r="AW161" s="12" t="s">
        <v>37</v>
      </c>
      <c r="AX161" s="12" t="s">
        <v>82</v>
      </c>
      <c r="AY161" s="182" t="s">
        <v>187</v>
      </c>
    </row>
    <row r="162" spans="2:65" s="1" customFormat="1" ht="16.5" customHeight="1">
      <c r="B162" s="32"/>
      <c r="C162" s="183" t="s">
        <v>668</v>
      </c>
      <c r="D162" s="183" t="s">
        <v>215</v>
      </c>
      <c r="E162" s="184" t="s">
        <v>275</v>
      </c>
      <c r="F162" s="185" t="s">
        <v>620</v>
      </c>
      <c r="G162" s="186" t="s">
        <v>277</v>
      </c>
      <c r="H162" s="187">
        <v>1.7030000000000001</v>
      </c>
      <c r="I162" s="188"/>
      <c r="J162" s="189">
        <f>ROUND(I162*H162,2)</f>
        <v>0</v>
      </c>
      <c r="K162" s="185" t="s">
        <v>193</v>
      </c>
      <c r="L162" s="190"/>
      <c r="M162" s="191" t="s">
        <v>21</v>
      </c>
      <c r="N162" s="353" t="s">
        <v>45</v>
      </c>
      <c r="O162" s="308"/>
      <c r="P162" s="350">
        <f>O162*H162</f>
        <v>0</v>
      </c>
      <c r="Q162" s="350">
        <v>1</v>
      </c>
      <c r="R162" s="350">
        <f>Q162*H162</f>
        <v>1.7030000000000001</v>
      </c>
      <c r="S162" s="350">
        <v>0</v>
      </c>
      <c r="T162" s="161">
        <f>S162*H162</f>
        <v>0</v>
      </c>
      <c r="AR162" s="23" t="s">
        <v>219</v>
      </c>
      <c r="AT162" s="23" t="s">
        <v>215</v>
      </c>
      <c r="AU162" s="23" t="s">
        <v>84</v>
      </c>
      <c r="AY162" s="23" t="s">
        <v>187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23" t="s">
        <v>82</v>
      </c>
      <c r="BK162" s="162">
        <f>ROUND(I162*H162,2)</f>
        <v>0</v>
      </c>
      <c r="BL162" s="23" t="s">
        <v>194</v>
      </c>
      <c r="BM162" s="23" t="s">
        <v>669</v>
      </c>
    </row>
    <row r="163" spans="2:65" s="12" customFormat="1">
      <c r="B163" s="173"/>
      <c r="C163" s="174"/>
      <c r="D163" s="165" t="s">
        <v>196</v>
      </c>
      <c r="E163" s="175" t="s">
        <v>21</v>
      </c>
      <c r="F163" s="176" t="s">
        <v>670</v>
      </c>
      <c r="G163" s="174"/>
      <c r="H163" s="177">
        <v>1.7030000000000001</v>
      </c>
      <c r="I163" s="178"/>
      <c r="J163" s="174"/>
      <c r="K163" s="174"/>
      <c r="L163" s="179"/>
      <c r="M163" s="180"/>
      <c r="N163" s="352"/>
      <c r="O163" s="352"/>
      <c r="P163" s="352"/>
      <c r="Q163" s="352"/>
      <c r="R163" s="352"/>
      <c r="S163" s="352"/>
      <c r="T163" s="181"/>
      <c r="AT163" s="182" t="s">
        <v>196</v>
      </c>
      <c r="AU163" s="182" t="s">
        <v>84</v>
      </c>
      <c r="AV163" s="12" t="s">
        <v>84</v>
      </c>
      <c r="AW163" s="12" t="s">
        <v>37</v>
      </c>
      <c r="AX163" s="12" t="s">
        <v>82</v>
      </c>
      <c r="AY163" s="182" t="s">
        <v>187</v>
      </c>
    </row>
    <row r="164" spans="2:65" s="1" customFormat="1" ht="16.5" customHeight="1">
      <c r="B164" s="32"/>
      <c r="C164" s="153" t="s">
        <v>671</v>
      </c>
      <c r="D164" s="153" t="s">
        <v>189</v>
      </c>
      <c r="E164" s="154" t="s">
        <v>672</v>
      </c>
      <c r="F164" s="155" t="s">
        <v>457</v>
      </c>
      <c r="G164" s="156" t="s">
        <v>313</v>
      </c>
      <c r="H164" s="157">
        <v>1</v>
      </c>
      <c r="I164" s="158"/>
      <c r="J164" s="159">
        <f>ROUND(I164*H164,2)</f>
        <v>0</v>
      </c>
      <c r="K164" s="155" t="s">
        <v>228</v>
      </c>
      <c r="L164" s="47"/>
      <c r="M164" s="160" t="s">
        <v>21</v>
      </c>
      <c r="N164" s="349" t="s">
        <v>45</v>
      </c>
      <c r="O164" s="308"/>
      <c r="P164" s="350">
        <f>O164*H164</f>
        <v>0</v>
      </c>
      <c r="Q164" s="350">
        <v>0</v>
      </c>
      <c r="R164" s="350">
        <f>Q164*H164</f>
        <v>0</v>
      </c>
      <c r="S164" s="350">
        <v>0</v>
      </c>
      <c r="T164" s="161">
        <f>S164*H164</f>
        <v>0</v>
      </c>
      <c r="AR164" s="23" t="s">
        <v>194</v>
      </c>
      <c r="AT164" s="23" t="s">
        <v>189</v>
      </c>
      <c r="AU164" s="23" t="s">
        <v>84</v>
      </c>
      <c r="AY164" s="23" t="s">
        <v>187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23" t="s">
        <v>82</v>
      </c>
      <c r="BK164" s="162">
        <f>ROUND(I164*H164,2)</f>
        <v>0</v>
      </c>
      <c r="BL164" s="23" t="s">
        <v>194</v>
      </c>
      <c r="BM164" s="23" t="s">
        <v>673</v>
      </c>
    </row>
    <row r="165" spans="2:65" s="11" customFormat="1">
      <c r="B165" s="163"/>
      <c r="C165" s="164"/>
      <c r="D165" s="165" t="s">
        <v>196</v>
      </c>
      <c r="E165" s="166" t="s">
        <v>21</v>
      </c>
      <c r="F165" s="167" t="s">
        <v>674</v>
      </c>
      <c r="G165" s="164"/>
      <c r="H165" s="166" t="s">
        <v>21</v>
      </c>
      <c r="I165" s="168"/>
      <c r="J165" s="164"/>
      <c r="K165" s="164"/>
      <c r="L165" s="169"/>
      <c r="M165" s="170"/>
      <c r="N165" s="351"/>
      <c r="O165" s="351"/>
      <c r="P165" s="351"/>
      <c r="Q165" s="351"/>
      <c r="R165" s="351"/>
      <c r="S165" s="351"/>
      <c r="T165" s="171"/>
      <c r="AT165" s="172" t="s">
        <v>196</v>
      </c>
      <c r="AU165" s="172" t="s">
        <v>84</v>
      </c>
      <c r="AV165" s="11" t="s">
        <v>82</v>
      </c>
      <c r="AW165" s="11" t="s">
        <v>37</v>
      </c>
      <c r="AX165" s="11" t="s">
        <v>74</v>
      </c>
      <c r="AY165" s="172" t="s">
        <v>187</v>
      </c>
    </row>
    <row r="166" spans="2:65" s="11" customFormat="1">
      <c r="B166" s="163"/>
      <c r="C166" s="164"/>
      <c r="D166" s="165" t="s">
        <v>196</v>
      </c>
      <c r="E166" s="166" t="s">
        <v>21</v>
      </c>
      <c r="F166" s="167" t="s">
        <v>675</v>
      </c>
      <c r="G166" s="164"/>
      <c r="H166" s="166" t="s">
        <v>21</v>
      </c>
      <c r="I166" s="168"/>
      <c r="J166" s="164"/>
      <c r="K166" s="164"/>
      <c r="L166" s="169"/>
      <c r="M166" s="170"/>
      <c r="N166" s="351"/>
      <c r="O166" s="351"/>
      <c r="P166" s="351"/>
      <c r="Q166" s="351"/>
      <c r="R166" s="351"/>
      <c r="S166" s="351"/>
      <c r="T166" s="171"/>
      <c r="AT166" s="172" t="s">
        <v>196</v>
      </c>
      <c r="AU166" s="172" t="s">
        <v>84</v>
      </c>
      <c r="AV166" s="11" t="s">
        <v>82</v>
      </c>
      <c r="AW166" s="11" t="s">
        <v>37</v>
      </c>
      <c r="AX166" s="11" t="s">
        <v>74</v>
      </c>
      <c r="AY166" s="172" t="s">
        <v>187</v>
      </c>
    </row>
    <row r="167" spans="2:65" s="12" customFormat="1">
      <c r="B167" s="173"/>
      <c r="C167" s="174"/>
      <c r="D167" s="165" t="s">
        <v>196</v>
      </c>
      <c r="E167" s="175" t="s">
        <v>21</v>
      </c>
      <c r="F167" s="176" t="s">
        <v>82</v>
      </c>
      <c r="G167" s="174"/>
      <c r="H167" s="177">
        <v>1</v>
      </c>
      <c r="I167" s="178"/>
      <c r="J167" s="174"/>
      <c r="K167" s="174"/>
      <c r="L167" s="179"/>
      <c r="M167" s="180"/>
      <c r="N167" s="352"/>
      <c r="O167" s="352"/>
      <c r="P167" s="352"/>
      <c r="Q167" s="352"/>
      <c r="R167" s="352"/>
      <c r="S167" s="352"/>
      <c r="T167" s="181"/>
      <c r="AT167" s="182" t="s">
        <v>196</v>
      </c>
      <c r="AU167" s="182" t="s">
        <v>84</v>
      </c>
      <c r="AV167" s="12" t="s">
        <v>84</v>
      </c>
      <c r="AW167" s="12" t="s">
        <v>37</v>
      </c>
      <c r="AX167" s="12" t="s">
        <v>82</v>
      </c>
      <c r="AY167" s="182" t="s">
        <v>187</v>
      </c>
    </row>
    <row r="168" spans="2:65" s="10" customFormat="1" ht="29.85" customHeight="1">
      <c r="B168" s="139"/>
      <c r="C168" s="140"/>
      <c r="D168" s="141" t="s">
        <v>73</v>
      </c>
      <c r="E168" s="151" t="s">
        <v>194</v>
      </c>
      <c r="F168" s="151" t="s">
        <v>676</v>
      </c>
      <c r="G168" s="140"/>
      <c r="H168" s="140"/>
      <c r="I168" s="143"/>
      <c r="J168" s="152">
        <f>BK168</f>
        <v>0</v>
      </c>
      <c r="K168" s="140"/>
      <c r="L168" s="145"/>
      <c r="M168" s="146"/>
      <c r="N168" s="347"/>
      <c r="O168" s="347"/>
      <c r="P168" s="348">
        <f>SUM(P169:P191)</f>
        <v>0</v>
      </c>
      <c r="Q168" s="347"/>
      <c r="R168" s="348">
        <f>SUM(R169:R191)</f>
        <v>2.4000000000000001E-4</v>
      </c>
      <c r="S168" s="347"/>
      <c r="T168" s="147">
        <f>SUM(T169:T191)</f>
        <v>0</v>
      </c>
      <c r="AR168" s="148" t="s">
        <v>82</v>
      </c>
      <c r="AT168" s="149" t="s">
        <v>73</v>
      </c>
      <c r="AU168" s="149" t="s">
        <v>82</v>
      </c>
      <c r="AY168" s="148" t="s">
        <v>187</v>
      </c>
      <c r="BK168" s="150">
        <f>SUM(BK169:BK191)</f>
        <v>0</v>
      </c>
    </row>
    <row r="169" spans="2:65" s="1" customFormat="1" ht="25.5" customHeight="1">
      <c r="B169" s="32"/>
      <c r="C169" s="153" t="s">
        <v>585</v>
      </c>
      <c r="D169" s="153" t="s">
        <v>189</v>
      </c>
      <c r="E169" s="154" t="s">
        <v>190</v>
      </c>
      <c r="F169" s="155" t="s">
        <v>191</v>
      </c>
      <c r="G169" s="156" t="s">
        <v>192</v>
      </c>
      <c r="H169" s="157">
        <v>3</v>
      </c>
      <c r="I169" s="158"/>
      <c r="J169" s="159">
        <f>ROUND(I169*H169,2)</f>
        <v>0</v>
      </c>
      <c r="K169" s="155" t="s">
        <v>193</v>
      </c>
      <c r="L169" s="47"/>
      <c r="M169" s="160" t="s">
        <v>21</v>
      </c>
      <c r="N169" s="349" t="s">
        <v>45</v>
      </c>
      <c r="O169" s="308"/>
      <c r="P169" s="350">
        <f>O169*H169</f>
        <v>0</v>
      </c>
      <c r="Q169" s="350">
        <v>0</v>
      </c>
      <c r="R169" s="350">
        <f>Q169*H169</f>
        <v>0</v>
      </c>
      <c r="S169" s="350">
        <v>0</v>
      </c>
      <c r="T169" s="161">
        <f>S169*H169</f>
        <v>0</v>
      </c>
      <c r="AR169" s="23" t="s">
        <v>194</v>
      </c>
      <c r="AT169" s="23" t="s">
        <v>189</v>
      </c>
      <c r="AU169" s="23" t="s">
        <v>84</v>
      </c>
      <c r="AY169" s="23" t="s">
        <v>187</v>
      </c>
      <c r="BE169" s="162">
        <f>IF(N169="základní",J169,0)</f>
        <v>0</v>
      </c>
      <c r="BF169" s="162">
        <f>IF(N169="snížená",J169,0)</f>
        <v>0</v>
      </c>
      <c r="BG169" s="162">
        <f>IF(N169="zákl. přenesená",J169,0)</f>
        <v>0</v>
      </c>
      <c r="BH169" s="162">
        <f>IF(N169="sníž. přenesená",J169,0)</f>
        <v>0</v>
      </c>
      <c r="BI169" s="162">
        <f>IF(N169="nulová",J169,0)</f>
        <v>0</v>
      </c>
      <c r="BJ169" s="23" t="s">
        <v>82</v>
      </c>
      <c r="BK169" s="162">
        <f>ROUND(I169*H169,2)</f>
        <v>0</v>
      </c>
      <c r="BL169" s="23" t="s">
        <v>194</v>
      </c>
      <c r="BM169" s="23" t="s">
        <v>677</v>
      </c>
    </row>
    <row r="170" spans="2:65" s="11" customFormat="1">
      <c r="B170" s="163"/>
      <c r="C170" s="164"/>
      <c r="D170" s="165" t="s">
        <v>196</v>
      </c>
      <c r="E170" s="166" t="s">
        <v>21</v>
      </c>
      <c r="F170" s="167" t="s">
        <v>678</v>
      </c>
      <c r="G170" s="164"/>
      <c r="H170" s="166" t="s">
        <v>21</v>
      </c>
      <c r="I170" s="168"/>
      <c r="J170" s="164"/>
      <c r="K170" s="164"/>
      <c r="L170" s="169"/>
      <c r="M170" s="170"/>
      <c r="N170" s="351"/>
      <c r="O170" s="351"/>
      <c r="P170" s="351"/>
      <c r="Q170" s="351"/>
      <c r="R170" s="351"/>
      <c r="S170" s="351"/>
      <c r="T170" s="171"/>
      <c r="AT170" s="172" t="s">
        <v>196</v>
      </c>
      <c r="AU170" s="172" t="s">
        <v>84</v>
      </c>
      <c r="AV170" s="11" t="s">
        <v>82</v>
      </c>
      <c r="AW170" s="11" t="s">
        <v>37</v>
      </c>
      <c r="AX170" s="11" t="s">
        <v>74</v>
      </c>
      <c r="AY170" s="172" t="s">
        <v>187</v>
      </c>
    </row>
    <row r="171" spans="2:65" s="12" customFormat="1">
      <c r="B171" s="173"/>
      <c r="C171" s="174"/>
      <c r="D171" s="165" t="s">
        <v>196</v>
      </c>
      <c r="E171" s="175" t="s">
        <v>21</v>
      </c>
      <c r="F171" s="176" t="s">
        <v>201</v>
      </c>
      <c r="G171" s="174"/>
      <c r="H171" s="177">
        <v>3</v>
      </c>
      <c r="I171" s="178"/>
      <c r="J171" s="174"/>
      <c r="K171" s="174"/>
      <c r="L171" s="179"/>
      <c r="M171" s="180"/>
      <c r="N171" s="352"/>
      <c r="O171" s="352"/>
      <c r="P171" s="352"/>
      <c r="Q171" s="352"/>
      <c r="R171" s="352"/>
      <c r="S171" s="352"/>
      <c r="T171" s="181"/>
      <c r="AT171" s="182" t="s">
        <v>196</v>
      </c>
      <c r="AU171" s="182" t="s">
        <v>84</v>
      </c>
      <c r="AV171" s="12" t="s">
        <v>84</v>
      </c>
      <c r="AW171" s="12" t="s">
        <v>37</v>
      </c>
      <c r="AX171" s="12" t="s">
        <v>82</v>
      </c>
      <c r="AY171" s="182" t="s">
        <v>187</v>
      </c>
    </row>
    <row r="172" spans="2:65" s="1" customFormat="1" ht="25.5" customHeight="1">
      <c r="B172" s="32"/>
      <c r="C172" s="153" t="s">
        <v>679</v>
      </c>
      <c r="D172" s="153" t="s">
        <v>189</v>
      </c>
      <c r="E172" s="154" t="s">
        <v>198</v>
      </c>
      <c r="F172" s="155" t="s">
        <v>199</v>
      </c>
      <c r="G172" s="156" t="s">
        <v>192</v>
      </c>
      <c r="H172" s="157">
        <v>3</v>
      </c>
      <c r="I172" s="158"/>
      <c r="J172" s="159">
        <f>ROUND(I172*H172,2)</f>
        <v>0</v>
      </c>
      <c r="K172" s="155" t="s">
        <v>193</v>
      </c>
      <c r="L172" s="47"/>
      <c r="M172" s="160" t="s">
        <v>21</v>
      </c>
      <c r="N172" s="349" t="s">
        <v>45</v>
      </c>
      <c r="O172" s="308"/>
      <c r="P172" s="350">
        <f>O172*H172</f>
        <v>0</v>
      </c>
      <c r="Q172" s="350">
        <v>0</v>
      </c>
      <c r="R172" s="350">
        <f>Q172*H172</f>
        <v>0</v>
      </c>
      <c r="S172" s="350">
        <v>0</v>
      </c>
      <c r="T172" s="161">
        <f>S172*H172</f>
        <v>0</v>
      </c>
      <c r="AR172" s="23" t="s">
        <v>194</v>
      </c>
      <c r="AT172" s="23" t="s">
        <v>189</v>
      </c>
      <c r="AU172" s="23" t="s">
        <v>84</v>
      </c>
      <c r="AY172" s="23" t="s">
        <v>187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23" t="s">
        <v>82</v>
      </c>
      <c r="BK172" s="162">
        <f>ROUND(I172*H172,2)</f>
        <v>0</v>
      </c>
      <c r="BL172" s="23" t="s">
        <v>194</v>
      </c>
      <c r="BM172" s="23" t="s">
        <v>680</v>
      </c>
    </row>
    <row r="173" spans="2:65" s="12" customFormat="1">
      <c r="B173" s="173"/>
      <c r="C173" s="174"/>
      <c r="D173" s="165" t="s">
        <v>196</v>
      </c>
      <c r="E173" s="175" t="s">
        <v>21</v>
      </c>
      <c r="F173" s="176" t="s">
        <v>201</v>
      </c>
      <c r="G173" s="174"/>
      <c r="H173" s="177">
        <v>3</v>
      </c>
      <c r="I173" s="178"/>
      <c r="J173" s="174"/>
      <c r="K173" s="174"/>
      <c r="L173" s="179"/>
      <c r="M173" s="180"/>
      <c r="N173" s="352"/>
      <c r="O173" s="352"/>
      <c r="P173" s="352"/>
      <c r="Q173" s="352"/>
      <c r="R173" s="352"/>
      <c r="S173" s="352"/>
      <c r="T173" s="181"/>
      <c r="AT173" s="182" t="s">
        <v>196</v>
      </c>
      <c r="AU173" s="182" t="s">
        <v>84</v>
      </c>
      <c r="AV173" s="12" t="s">
        <v>84</v>
      </c>
      <c r="AW173" s="12" t="s">
        <v>37</v>
      </c>
      <c r="AX173" s="12" t="s">
        <v>82</v>
      </c>
      <c r="AY173" s="182" t="s">
        <v>187</v>
      </c>
    </row>
    <row r="174" spans="2:65" s="1" customFormat="1" ht="38.25" customHeight="1">
      <c r="B174" s="32"/>
      <c r="C174" s="153" t="s">
        <v>681</v>
      </c>
      <c r="D174" s="153" t="s">
        <v>189</v>
      </c>
      <c r="E174" s="154" t="s">
        <v>205</v>
      </c>
      <c r="F174" s="155" t="s">
        <v>206</v>
      </c>
      <c r="G174" s="156" t="s">
        <v>192</v>
      </c>
      <c r="H174" s="157">
        <v>3</v>
      </c>
      <c r="I174" s="158"/>
      <c r="J174" s="159">
        <f>ROUND(I174*H174,2)</f>
        <v>0</v>
      </c>
      <c r="K174" s="155" t="s">
        <v>193</v>
      </c>
      <c r="L174" s="47"/>
      <c r="M174" s="160" t="s">
        <v>21</v>
      </c>
      <c r="N174" s="349" t="s">
        <v>45</v>
      </c>
      <c r="O174" s="308"/>
      <c r="P174" s="350">
        <f>O174*H174</f>
        <v>0</v>
      </c>
      <c r="Q174" s="350">
        <v>0</v>
      </c>
      <c r="R174" s="350">
        <f>Q174*H174</f>
        <v>0</v>
      </c>
      <c r="S174" s="350">
        <v>0</v>
      </c>
      <c r="T174" s="161">
        <f>S174*H174</f>
        <v>0</v>
      </c>
      <c r="AR174" s="23" t="s">
        <v>194</v>
      </c>
      <c r="AT174" s="23" t="s">
        <v>189</v>
      </c>
      <c r="AU174" s="23" t="s">
        <v>84</v>
      </c>
      <c r="AY174" s="23" t="s">
        <v>187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23" t="s">
        <v>82</v>
      </c>
      <c r="BK174" s="162">
        <f>ROUND(I174*H174,2)</f>
        <v>0</v>
      </c>
      <c r="BL174" s="23" t="s">
        <v>194</v>
      </c>
      <c r="BM174" s="23" t="s">
        <v>682</v>
      </c>
    </row>
    <row r="175" spans="2:65" s="11" customFormat="1">
      <c r="B175" s="163"/>
      <c r="C175" s="164"/>
      <c r="D175" s="165" t="s">
        <v>196</v>
      </c>
      <c r="E175" s="166" t="s">
        <v>21</v>
      </c>
      <c r="F175" s="167" t="s">
        <v>683</v>
      </c>
      <c r="G175" s="164"/>
      <c r="H175" s="166" t="s">
        <v>21</v>
      </c>
      <c r="I175" s="168"/>
      <c r="J175" s="164"/>
      <c r="K175" s="164"/>
      <c r="L175" s="169"/>
      <c r="M175" s="170"/>
      <c r="N175" s="351"/>
      <c r="O175" s="351"/>
      <c r="P175" s="351"/>
      <c r="Q175" s="351"/>
      <c r="R175" s="351"/>
      <c r="S175" s="351"/>
      <c r="T175" s="171"/>
      <c r="AT175" s="172" t="s">
        <v>196</v>
      </c>
      <c r="AU175" s="172" t="s">
        <v>84</v>
      </c>
      <c r="AV175" s="11" t="s">
        <v>82</v>
      </c>
      <c r="AW175" s="11" t="s">
        <v>37</v>
      </c>
      <c r="AX175" s="11" t="s">
        <v>74</v>
      </c>
      <c r="AY175" s="172" t="s">
        <v>187</v>
      </c>
    </row>
    <row r="176" spans="2:65" s="12" customFormat="1">
      <c r="B176" s="173"/>
      <c r="C176" s="174"/>
      <c r="D176" s="165" t="s">
        <v>196</v>
      </c>
      <c r="E176" s="175" t="s">
        <v>21</v>
      </c>
      <c r="F176" s="176" t="s">
        <v>201</v>
      </c>
      <c r="G176" s="174"/>
      <c r="H176" s="177">
        <v>3</v>
      </c>
      <c r="I176" s="178"/>
      <c r="J176" s="174"/>
      <c r="K176" s="174"/>
      <c r="L176" s="179"/>
      <c r="M176" s="180"/>
      <c r="N176" s="352"/>
      <c r="O176" s="352"/>
      <c r="P176" s="352"/>
      <c r="Q176" s="352"/>
      <c r="R176" s="352"/>
      <c r="S176" s="352"/>
      <c r="T176" s="181"/>
      <c r="AT176" s="182" t="s">
        <v>196</v>
      </c>
      <c r="AU176" s="182" t="s">
        <v>84</v>
      </c>
      <c r="AV176" s="12" t="s">
        <v>84</v>
      </c>
      <c r="AW176" s="12" t="s">
        <v>37</v>
      </c>
      <c r="AX176" s="12" t="s">
        <v>82</v>
      </c>
      <c r="AY176" s="182" t="s">
        <v>187</v>
      </c>
    </row>
    <row r="177" spans="2:65" s="1" customFormat="1" ht="16.5" customHeight="1">
      <c r="B177" s="32"/>
      <c r="C177" s="153" t="s">
        <v>684</v>
      </c>
      <c r="D177" s="153" t="s">
        <v>189</v>
      </c>
      <c r="E177" s="154" t="s">
        <v>685</v>
      </c>
      <c r="F177" s="155" t="s">
        <v>686</v>
      </c>
      <c r="G177" s="156" t="s">
        <v>313</v>
      </c>
      <c r="H177" s="157">
        <v>1</v>
      </c>
      <c r="I177" s="158"/>
      <c r="J177" s="159">
        <f>ROUND(I177*H177,2)</f>
        <v>0</v>
      </c>
      <c r="K177" s="155" t="s">
        <v>228</v>
      </c>
      <c r="L177" s="47"/>
      <c r="M177" s="160" t="s">
        <v>21</v>
      </c>
      <c r="N177" s="349" t="s">
        <v>45</v>
      </c>
      <c r="O177" s="308"/>
      <c r="P177" s="350">
        <f>O177*H177</f>
        <v>0</v>
      </c>
      <c r="Q177" s="350">
        <v>0</v>
      </c>
      <c r="R177" s="350">
        <f>Q177*H177</f>
        <v>0</v>
      </c>
      <c r="S177" s="350">
        <v>0</v>
      </c>
      <c r="T177" s="161">
        <f>S177*H177</f>
        <v>0</v>
      </c>
      <c r="AR177" s="23" t="s">
        <v>194</v>
      </c>
      <c r="AT177" s="23" t="s">
        <v>189</v>
      </c>
      <c r="AU177" s="23" t="s">
        <v>84</v>
      </c>
      <c r="AY177" s="23" t="s">
        <v>187</v>
      </c>
      <c r="BE177" s="162">
        <f>IF(N177="základní",J177,0)</f>
        <v>0</v>
      </c>
      <c r="BF177" s="162">
        <f>IF(N177="snížená",J177,0)</f>
        <v>0</v>
      </c>
      <c r="BG177" s="162">
        <f>IF(N177="zákl. přenesená",J177,0)</f>
        <v>0</v>
      </c>
      <c r="BH177" s="162">
        <f>IF(N177="sníž. přenesená",J177,0)</f>
        <v>0</v>
      </c>
      <c r="BI177" s="162">
        <f>IF(N177="nulová",J177,0)</f>
        <v>0</v>
      </c>
      <c r="BJ177" s="23" t="s">
        <v>82</v>
      </c>
      <c r="BK177" s="162">
        <f>ROUND(I177*H177,2)</f>
        <v>0</v>
      </c>
      <c r="BL177" s="23" t="s">
        <v>194</v>
      </c>
      <c r="BM177" s="23" t="s">
        <v>687</v>
      </c>
    </row>
    <row r="178" spans="2:65" s="11" customFormat="1">
      <c r="B178" s="163"/>
      <c r="C178" s="164"/>
      <c r="D178" s="165" t="s">
        <v>196</v>
      </c>
      <c r="E178" s="166" t="s">
        <v>21</v>
      </c>
      <c r="F178" s="167" t="s">
        <v>688</v>
      </c>
      <c r="G178" s="164"/>
      <c r="H178" s="166" t="s">
        <v>21</v>
      </c>
      <c r="I178" s="168"/>
      <c r="J178" s="164"/>
      <c r="K178" s="164"/>
      <c r="L178" s="169"/>
      <c r="M178" s="170"/>
      <c r="N178" s="351"/>
      <c r="O178" s="351"/>
      <c r="P178" s="351"/>
      <c r="Q178" s="351"/>
      <c r="R178" s="351"/>
      <c r="S178" s="351"/>
      <c r="T178" s="171"/>
      <c r="AT178" s="172" t="s">
        <v>196</v>
      </c>
      <c r="AU178" s="172" t="s">
        <v>84</v>
      </c>
      <c r="AV178" s="11" t="s">
        <v>82</v>
      </c>
      <c r="AW178" s="11" t="s">
        <v>37</v>
      </c>
      <c r="AX178" s="11" t="s">
        <v>74</v>
      </c>
      <c r="AY178" s="172" t="s">
        <v>187</v>
      </c>
    </row>
    <row r="179" spans="2:65" s="11" customFormat="1">
      <c r="B179" s="163"/>
      <c r="C179" s="164"/>
      <c r="D179" s="165" t="s">
        <v>196</v>
      </c>
      <c r="E179" s="166" t="s">
        <v>21</v>
      </c>
      <c r="F179" s="167" t="s">
        <v>689</v>
      </c>
      <c r="G179" s="164"/>
      <c r="H179" s="166" t="s">
        <v>21</v>
      </c>
      <c r="I179" s="168"/>
      <c r="J179" s="164"/>
      <c r="K179" s="164"/>
      <c r="L179" s="169"/>
      <c r="M179" s="170"/>
      <c r="N179" s="351"/>
      <c r="O179" s="351"/>
      <c r="P179" s="351"/>
      <c r="Q179" s="351"/>
      <c r="R179" s="351"/>
      <c r="S179" s="351"/>
      <c r="T179" s="171"/>
      <c r="AT179" s="172" t="s">
        <v>196</v>
      </c>
      <c r="AU179" s="172" t="s">
        <v>84</v>
      </c>
      <c r="AV179" s="11" t="s">
        <v>82</v>
      </c>
      <c r="AW179" s="11" t="s">
        <v>37</v>
      </c>
      <c r="AX179" s="11" t="s">
        <v>74</v>
      </c>
      <c r="AY179" s="172" t="s">
        <v>187</v>
      </c>
    </row>
    <row r="180" spans="2:65" s="12" customFormat="1">
      <c r="B180" s="173"/>
      <c r="C180" s="174"/>
      <c r="D180" s="165" t="s">
        <v>196</v>
      </c>
      <c r="E180" s="175" t="s">
        <v>21</v>
      </c>
      <c r="F180" s="176" t="s">
        <v>82</v>
      </c>
      <c r="G180" s="174"/>
      <c r="H180" s="177">
        <v>1</v>
      </c>
      <c r="I180" s="178"/>
      <c r="J180" s="174"/>
      <c r="K180" s="174"/>
      <c r="L180" s="179"/>
      <c r="M180" s="180"/>
      <c r="N180" s="352"/>
      <c r="O180" s="352"/>
      <c r="P180" s="352"/>
      <c r="Q180" s="352"/>
      <c r="R180" s="352"/>
      <c r="S180" s="352"/>
      <c r="T180" s="181"/>
      <c r="AT180" s="182" t="s">
        <v>196</v>
      </c>
      <c r="AU180" s="182" t="s">
        <v>84</v>
      </c>
      <c r="AV180" s="12" t="s">
        <v>84</v>
      </c>
      <c r="AW180" s="12" t="s">
        <v>37</v>
      </c>
      <c r="AX180" s="12" t="s">
        <v>82</v>
      </c>
      <c r="AY180" s="182" t="s">
        <v>187</v>
      </c>
    </row>
    <row r="181" spans="2:65" s="1" customFormat="1" ht="16.5" customHeight="1">
      <c r="B181" s="32"/>
      <c r="C181" s="153" t="s">
        <v>690</v>
      </c>
      <c r="D181" s="153" t="s">
        <v>189</v>
      </c>
      <c r="E181" s="154" t="s">
        <v>691</v>
      </c>
      <c r="F181" s="155" t="s">
        <v>692</v>
      </c>
      <c r="G181" s="156" t="s">
        <v>227</v>
      </c>
      <c r="H181" s="157">
        <v>15</v>
      </c>
      <c r="I181" s="158"/>
      <c r="J181" s="159">
        <f>ROUND(I181*H181,2)</f>
        <v>0</v>
      </c>
      <c r="K181" s="155" t="s">
        <v>228</v>
      </c>
      <c r="L181" s="47"/>
      <c r="M181" s="160" t="s">
        <v>21</v>
      </c>
      <c r="N181" s="349" t="s">
        <v>45</v>
      </c>
      <c r="O181" s="308"/>
      <c r="P181" s="350">
        <f>O181*H181</f>
        <v>0</v>
      </c>
      <c r="Q181" s="350">
        <v>0</v>
      </c>
      <c r="R181" s="350">
        <f>Q181*H181</f>
        <v>0</v>
      </c>
      <c r="S181" s="350">
        <v>0</v>
      </c>
      <c r="T181" s="161">
        <f>S181*H181</f>
        <v>0</v>
      </c>
      <c r="AR181" s="23" t="s">
        <v>194</v>
      </c>
      <c r="AT181" s="23" t="s">
        <v>189</v>
      </c>
      <c r="AU181" s="23" t="s">
        <v>84</v>
      </c>
      <c r="AY181" s="23" t="s">
        <v>187</v>
      </c>
      <c r="BE181" s="162">
        <f>IF(N181="základní",J181,0)</f>
        <v>0</v>
      </c>
      <c r="BF181" s="162">
        <f>IF(N181="snížená",J181,0)</f>
        <v>0</v>
      </c>
      <c r="BG181" s="162">
        <f>IF(N181="zákl. přenesená",J181,0)</f>
        <v>0</v>
      </c>
      <c r="BH181" s="162">
        <f>IF(N181="sníž. přenesená",J181,0)</f>
        <v>0</v>
      </c>
      <c r="BI181" s="162">
        <f>IF(N181="nulová",J181,0)</f>
        <v>0</v>
      </c>
      <c r="BJ181" s="23" t="s">
        <v>82</v>
      </c>
      <c r="BK181" s="162">
        <f>ROUND(I181*H181,2)</f>
        <v>0</v>
      </c>
      <c r="BL181" s="23" t="s">
        <v>194</v>
      </c>
      <c r="BM181" s="23" t="s">
        <v>693</v>
      </c>
    </row>
    <row r="182" spans="2:65" s="11" customFormat="1">
      <c r="B182" s="163"/>
      <c r="C182" s="164"/>
      <c r="D182" s="165" t="s">
        <v>196</v>
      </c>
      <c r="E182" s="166" t="s">
        <v>21</v>
      </c>
      <c r="F182" s="167" t="s">
        <v>694</v>
      </c>
      <c r="G182" s="164"/>
      <c r="H182" s="166" t="s">
        <v>21</v>
      </c>
      <c r="I182" s="168"/>
      <c r="J182" s="164"/>
      <c r="K182" s="164"/>
      <c r="L182" s="169"/>
      <c r="M182" s="170"/>
      <c r="N182" s="351"/>
      <c r="O182" s="351"/>
      <c r="P182" s="351"/>
      <c r="Q182" s="351"/>
      <c r="R182" s="351"/>
      <c r="S182" s="351"/>
      <c r="T182" s="171"/>
      <c r="AT182" s="172" t="s">
        <v>196</v>
      </c>
      <c r="AU182" s="172" t="s">
        <v>84</v>
      </c>
      <c r="AV182" s="11" t="s">
        <v>82</v>
      </c>
      <c r="AW182" s="11" t="s">
        <v>37</v>
      </c>
      <c r="AX182" s="11" t="s">
        <v>74</v>
      </c>
      <c r="AY182" s="172" t="s">
        <v>187</v>
      </c>
    </row>
    <row r="183" spans="2:65" s="12" customFormat="1">
      <c r="B183" s="173"/>
      <c r="C183" s="174"/>
      <c r="D183" s="165" t="s">
        <v>196</v>
      </c>
      <c r="E183" s="175" t="s">
        <v>21</v>
      </c>
      <c r="F183" s="176" t="s">
        <v>10</v>
      </c>
      <c r="G183" s="174"/>
      <c r="H183" s="177">
        <v>15</v>
      </c>
      <c r="I183" s="178"/>
      <c r="J183" s="174"/>
      <c r="K183" s="174"/>
      <c r="L183" s="179"/>
      <c r="M183" s="180"/>
      <c r="N183" s="352"/>
      <c r="O183" s="352"/>
      <c r="P183" s="352"/>
      <c r="Q183" s="352"/>
      <c r="R183" s="352"/>
      <c r="S183" s="352"/>
      <c r="T183" s="181"/>
      <c r="AT183" s="182" t="s">
        <v>196</v>
      </c>
      <c r="AU183" s="182" t="s">
        <v>84</v>
      </c>
      <c r="AV183" s="12" t="s">
        <v>84</v>
      </c>
      <c r="AW183" s="12" t="s">
        <v>37</v>
      </c>
      <c r="AX183" s="12" t="s">
        <v>82</v>
      </c>
      <c r="AY183" s="182" t="s">
        <v>187</v>
      </c>
    </row>
    <row r="184" spans="2:65" s="1" customFormat="1" ht="38.25" customHeight="1">
      <c r="B184" s="32"/>
      <c r="C184" s="153" t="s">
        <v>695</v>
      </c>
      <c r="D184" s="153" t="s">
        <v>189</v>
      </c>
      <c r="E184" s="154" t="s">
        <v>205</v>
      </c>
      <c r="F184" s="155" t="s">
        <v>206</v>
      </c>
      <c r="G184" s="156" t="s">
        <v>192</v>
      </c>
      <c r="H184" s="157">
        <v>8</v>
      </c>
      <c r="I184" s="158"/>
      <c r="J184" s="159">
        <f>ROUND(I184*H184,2)</f>
        <v>0</v>
      </c>
      <c r="K184" s="155" t="s">
        <v>193</v>
      </c>
      <c r="L184" s="47"/>
      <c r="M184" s="160" t="s">
        <v>21</v>
      </c>
      <c r="N184" s="349" t="s">
        <v>45</v>
      </c>
      <c r="O184" s="308"/>
      <c r="P184" s="350">
        <f>O184*H184</f>
        <v>0</v>
      </c>
      <c r="Q184" s="350">
        <v>0</v>
      </c>
      <c r="R184" s="350">
        <f>Q184*H184</f>
        <v>0</v>
      </c>
      <c r="S184" s="350">
        <v>0</v>
      </c>
      <c r="T184" s="161">
        <f>S184*H184</f>
        <v>0</v>
      </c>
      <c r="AR184" s="23" t="s">
        <v>194</v>
      </c>
      <c r="AT184" s="23" t="s">
        <v>189</v>
      </c>
      <c r="AU184" s="23" t="s">
        <v>84</v>
      </c>
      <c r="AY184" s="23" t="s">
        <v>187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23" t="s">
        <v>82</v>
      </c>
      <c r="BK184" s="162">
        <f>ROUND(I184*H184,2)</f>
        <v>0</v>
      </c>
      <c r="BL184" s="23" t="s">
        <v>194</v>
      </c>
      <c r="BM184" s="23" t="s">
        <v>696</v>
      </c>
    </row>
    <row r="185" spans="2:65" s="11" customFormat="1">
      <c r="B185" s="163"/>
      <c r="C185" s="164"/>
      <c r="D185" s="165" t="s">
        <v>196</v>
      </c>
      <c r="E185" s="166" t="s">
        <v>21</v>
      </c>
      <c r="F185" s="167" t="s">
        <v>697</v>
      </c>
      <c r="G185" s="164"/>
      <c r="H185" s="166" t="s">
        <v>21</v>
      </c>
      <c r="I185" s="168"/>
      <c r="J185" s="164"/>
      <c r="K185" s="164"/>
      <c r="L185" s="169"/>
      <c r="M185" s="170"/>
      <c r="N185" s="351"/>
      <c r="O185" s="351"/>
      <c r="P185" s="351"/>
      <c r="Q185" s="351"/>
      <c r="R185" s="351"/>
      <c r="S185" s="351"/>
      <c r="T185" s="171"/>
      <c r="AT185" s="172" t="s">
        <v>196</v>
      </c>
      <c r="AU185" s="172" t="s">
        <v>84</v>
      </c>
      <c r="AV185" s="11" t="s">
        <v>82</v>
      </c>
      <c r="AW185" s="11" t="s">
        <v>37</v>
      </c>
      <c r="AX185" s="11" t="s">
        <v>74</v>
      </c>
      <c r="AY185" s="172" t="s">
        <v>187</v>
      </c>
    </row>
    <row r="186" spans="2:65" s="12" customFormat="1">
      <c r="B186" s="173"/>
      <c r="C186" s="174"/>
      <c r="D186" s="165" t="s">
        <v>196</v>
      </c>
      <c r="E186" s="175" t="s">
        <v>21</v>
      </c>
      <c r="F186" s="176" t="s">
        <v>219</v>
      </c>
      <c r="G186" s="174"/>
      <c r="H186" s="177">
        <v>8</v>
      </c>
      <c r="I186" s="178"/>
      <c r="J186" s="174"/>
      <c r="K186" s="174"/>
      <c r="L186" s="179"/>
      <c r="M186" s="180"/>
      <c r="N186" s="352"/>
      <c r="O186" s="352"/>
      <c r="P186" s="352"/>
      <c r="Q186" s="352"/>
      <c r="R186" s="352"/>
      <c r="S186" s="352"/>
      <c r="T186" s="181"/>
      <c r="AT186" s="182" t="s">
        <v>196</v>
      </c>
      <c r="AU186" s="182" t="s">
        <v>84</v>
      </c>
      <c r="AV186" s="12" t="s">
        <v>84</v>
      </c>
      <c r="AW186" s="12" t="s">
        <v>37</v>
      </c>
      <c r="AX186" s="12" t="s">
        <v>82</v>
      </c>
      <c r="AY186" s="182" t="s">
        <v>187</v>
      </c>
    </row>
    <row r="187" spans="2:65" s="1" customFormat="1" ht="25.5" customHeight="1">
      <c r="B187" s="32"/>
      <c r="C187" s="153" t="s">
        <v>420</v>
      </c>
      <c r="D187" s="153" t="s">
        <v>189</v>
      </c>
      <c r="E187" s="154" t="s">
        <v>210</v>
      </c>
      <c r="F187" s="155" t="s">
        <v>211</v>
      </c>
      <c r="G187" s="156" t="s">
        <v>192</v>
      </c>
      <c r="H187" s="157">
        <v>8</v>
      </c>
      <c r="I187" s="158"/>
      <c r="J187" s="159">
        <f>ROUND(I187*H187,2)</f>
        <v>0</v>
      </c>
      <c r="K187" s="155" t="s">
        <v>193</v>
      </c>
      <c r="L187" s="47"/>
      <c r="M187" s="160" t="s">
        <v>21</v>
      </c>
      <c r="N187" s="349" t="s">
        <v>45</v>
      </c>
      <c r="O187" s="308"/>
      <c r="P187" s="350">
        <f>O187*H187</f>
        <v>0</v>
      </c>
      <c r="Q187" s="350">
        <v>0</v>
      </c>
      <c r="R187" s="350">
        <f>Q187*H187</f>
        <v>0</v>
      </c>
      <c r="S187" s="350">
        <v>0</v>
      </c>
      <c r="T187" s="161">
        <f>S187*H187</f>
        <v>0</v>
      </c>
      <c r="AR187" s="23" t="s">
        <v>194</v>
      </c>
      <c r="AT187" s="23" t="s">
        <v>189</v>
      </c>
      <c r="AU187" s="23" t="s">
        <v>84</v>
      </c>
      <c r="AY187" s="23" t="s">
        <v>187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23" t="s">
        <v>82</v>
      </c>
      <c r="BK187" s="162">
        <f>ROUND(I187*H187,2)</f>
        <v>0</v>
      </c>
      <c r="BL187" s="23" t="s">
        <v>194</v>
      </c>
      <c r="BM187" s="23" t="s">
        <v>698</v>
      </c>
    </row>
    <row r="188" spans="2:65" s="11" customFormat="1">
      <c r="B188" s="163"/>
      <c r="C188" s="164"/>
      <c r="D188" s="165" t="s">
        <v>196</v>
      </c>
      <c r="E188" s="166" t="s">
        <v>21</v>
      </c>
      <c r="F188" s="167" t="s">
        <v>699</v>
      </c>
      <c r="G188" s="164"/>
      <c r="H188" s="166" t="s">
        <v>21</v>
      </c>
      <c r="I188" s="168"/>
      <c r="J188" s="164"/>
      <c r="K188" s="164"/>
      <c r="L188" s="169"/>
      <c r="M188" s="170"/>
      <c r="N188" s="351"/>
      <c r="O188" s="351"/>
      <c r="P188" s="351"/>
      <c r="Q188" s="351"/>
      <c r="R188" s="351"/>
      <c r="S188" s="351"/>
      <c r="T188" s="171"/>
      <c r="AT188" s="172" t="s">
        <v>196</v>
      </c>
      <c r="AU188" s="172" t="s">
        <v>84</v>
      </c>
      <c r="AV188" s="11" t="s">
        <v>82</v>
      </c>
      <c r="AW188" s="11" t="s">
        <v>37</v>
      </c>
      <c r="AX188" s="11" t="s">
        <v>74</v>
      </c>
      <c r="AY188" s="172" t="s">
        <v>187</v>
      </c>
    </row>
    <row r="189" spans="2:65" s="12" customFormat="1">
      <c r="B189" s="173"/>
      <c r="C189" s="174"/>
      <c r="D189" s="165" t="s">
        <v>196</v>
      </c>
      <c r="E189" s="175" t="s">
        <v>21</v>
      </c>
      <c r="F189" s="176" t="s">
        <v>219</v>
      </c>
      <c r="G189" s="174"/>
      <c r="H189" s="177">
        <v>8</v>
      </c>
      <c r="I189" s="178"/>
      <c r="J189" s="174"/>
      <c r="K189" s="174"/>
      <c r="L189" s="179"/>
      <c r="M189" s="180"/>
      <c r="N189" s="352"/>
      <c r="O189" s="352"/>
      <c r="P189" s="352"/>
      <c r="Q189" s="352"/>
      <c r="R189" s="352"/>
      <c r="S189" s="352"/>
      <c r="T189" s="181"/>
      <c r="AT189" s="182" t="s">
        <v>196</v>
      </c>
      <c r="AU189" s="182" t="s">
        <v>84</v>
      </c>
      <c r="AV189" s="12" t="s">
        <v>84</v>
      </c>
      <c r="AW189" s="12" t="s">
        <v>37</v>
      </c>
      <c r="AX189" s="12" t="s">
        <v>82</v>
      </c>
      <c r="AY189" s="182" t="s">
        <v>187</v>
      </c>
    </row>
    <row r="190" spans="2:65" s="1" customFormat="1" ht="16.5" customHeight="1">
      <c r="B190" s="32"/>
      <c r="C190" s="183" t="s">
        <v>700</v>
      </c>
      <c r="D190" s="183" t="s">
        <v>215</v>
      </c>
      <c r="E190" s="184" t="s">
        <v>216</v>
      </c>
      <c r="F190" s="185" t="s">
        <v>217</v>
      </c>
      <c r="G190" s="186" t="s">
        <v>218</v>
      </c>
      <c r="H190" s="187">
        <v>0.24</v>
      </c>
      <c r="I190" s="188"/>
      <c r="J190" s="189">
        <f>ROUND(I190*H190,2)</f>
        <v>0</v>
      </c>
      <c r="K190" s="185" t="s">
        <v>193</v>
      </c>
      <c r="L190" s="190"/>
      <c r="M190" s="191" t="s">
        <v>21</v>
      </c>
      <c r="N190" s="353" t="s">
        <v>45</v>
      </c>
      <c r="O190" s="308"/>
      <c r="P190" s="350">
        <f>O190*H190</f>
        <v>0</v>
      </c>
      <c r="Q190" s="350">
        <v>1E-3</v>
      </c>
      <c r="R190" s="350">
        <f>Q190*H190</f>
        <v>2.4000000000000001E-4</v>
      </c>
      <c r="S190" s="350">
        <v>0</v>
      </c>
      <c r="T190" s="161">
        <f>S190*H190</f>
        <v>0</v>
      </c>
      <c r="AR190" s="23" t="s">
        <v>219</v>
      </c>
      <c r="AT190" s="23" t="s">
        <v>215</v>
      </c>
      <c r="AU190" s="23" t="s">
        <v>84</v>
      </c>
      <c r="AY190" s="23" t="s">
        <v>187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23" t="s">
        <v>82</v>
      </c>
      <c r="BK190" s="162">
        <f>ROUND(I190*H190,2)</f>
        <v>0</v>
      </c>
      <c r="BL190" s="23" t="s">
        <v>194</v>
      </c>
      <c r="BM190" s="23" t="s">
        <v>701</v>
      </c>
    </row>
    <row r="191" spans="2:65" s="12" customFormat="1">
      <c r="B191" s="173"/>
      <c r="C191" s="174"/>
      <c r="D191" s="165" t="s">
        <v>196</v>
      </c>
      <c r="E191" s="175" t="s">
        <v>21</v>
      </c>
      <c r="F191" s="176" t="s">
        <v>702</v>
      </c>
      <c r="G191" s="174"/>
      <c r="H191" s="177">
        <v>0.24</v>
      </c>
      <c r="I191" s="178"/>
      <c r="J191" s="174"/>
      <c r="K191" s="174"/>
      <c r="L191" s="179"/>
      <c r="M191" s="180"/>
      <c r="N191" s="352"/>
      <c r="O191" s="352"/>
      <c r="P191" s="352"/>
      <c r="Q191" s="352"/>
      <c r="R191" s="352"/>
      <c r="S191" s="352"/>
      <c r="T191" s="181"/>
      <c r="AT191" s="182" t="s">
        <v>196</v>
      </c>
      <c r="AU191" s="182" t="s">
        <v>84</v>
      </c>
      <c r="AV191" s="12" t="s">
        <v>84</v>
      </c>
      <c r="AW191" s="12" t="s">
        <v>37</v>
      </c>
      <c r="AX191" s="12" t="s">
        <v>82</v>
      </c>
      <c r="AY191" s="182" t="s">
        <v>187</v>
      </c>
    </row>
    <row r="192" spans="2:65" s="10" customFormat="1" ht="29.85" customHeight="1">
      <c r="B192" s="139"/>
      <c r="C192" s="140"/>
      <c r="D192" s="141" t="s">
        <v>73</v>
      </c>
      <c r="E192" s="151" t="s">
        <v>209</v>
      </c>
      <c r="F192" s="151" t="s">
        <v>703</v>
      </c>
      <c r="G192" s="140"/>
      <c r="H192" s="140"/>
      <c r="I192" s="143"/>
      <c r="J192" s="152">
        <f>BK192</f>
        <v>0</v>
      </c>
      <c r="K192" s="140"/>
      <c r="L192" s="145"/>
      <c r="M192" s="146"/>
      <c r="N192" s="347"/>
      <c r="O192" s="347"/>
      <c r="P192" s="348">
        <f>SUM(P193:P208)</f>
        <v>0</v>
      </c>
      <c r="Q192" s="347"/>
      <c r="R192" s="348">
        <f>SUM(R193:R208)</f>
        <v>8.9999999999999992E-5</v>
      </c>
      <c r="S192" s="347"/>
      <c r="T192" s="147">
        <f>SUM(T193:T208)</f>
        <v>0</v>
      </c>
      <c r="AR192" s="148" t="s">
        <v>82</v>
      </c>
      <c r="AT192" s="149" t="s">
        <v>73</v>
      </c>
      <c r="AU192" s="149" t="s">
        <v>82</v>
      </c>
      <c r="AY192" s="148" t="s">
        <v>187</v>
      </c>
      <c r="BK192" s="150">
        <f>SUM(BK193:BK208)</f>
        <v>0</v>
      </c>
    </row>
    <row r="193" spans="2:65" s="1" customFormat="1" ht="25.5" customHeight="1">
      <c r="B193" s="32"/>
      <c r="C193" s="153" t="s">
        <v>704</v>
      </c>
      <c r="D193" s="153" t="s">
        <v>189</v>
      </c>
      <c r="E193" s="154" t="s">
        <v>190</v>
      </c>
      <c r="F193" s="155" t="s">
        <v>191</v>
      </c>
      <c r="G193" s="156" t="s">
        <v>192</v>
      </c>
      <c r="H193" s="157">
        <v>1</v>
      </c>
      <c r="I193" s="158"/>
      <c r="J193" s="159">
        <f>ROUND(I193*H193,2)</f>
        <v>0</v>
      </c>
      <c r="K193" s="155" t="s">
        <v>193</v>
      </c>
      <c r="L193" s="47"/>
      <c r="M193" s="160" t="s">
        <v>21</v>
      </c>
      <c r="N193" s="349" t="s">
        <v>45</v>
      </c>
      <c r="O193" s="308"/>
      <c r="P193" s="350">
        <f>O193*H193</f>
        <v>0</v>
      </c>
      <c r="Q193" s="350">
        <v>0</v>
      </c>
      <c r="R193" s="350">
        <f>Q193*H193</f>
        <v>0</v>
      </c>
      <c r="S193" s="350">
        <v>0</v>
      </c>
      <c r="T193" s="161">
        <f>S193*H193</f>
        <v>0</v>
      </c>
      <c r="AR193" s="23" t="s">
        <v>194</v>
      </c>
      <c r="AT193" s="23" t="s">
        <v>189</v>
      </c>
      <c r="AU193" s="23" t="s">
        <v>84</v>
      </c>
      <c r="AY193" s="23" t="s">
        <v>187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23" t="s">
        <v>82</v>
      </c>
      <c r="BK193" s="162">
        <f>ROUND(I193*H193,2)</f>
        <v>0</v>
      </c>
      <c r="BL193" s="23" t="s">
        <v>194</v>
      </c>
      <c r="BM193" s="23" t="s">
        <v>705</v>
      </c>
    </row>
    <row r="194" spans="2:65" s="11" customFormat="1">
      <c r="B194" s="163"/>
      <c r="C194" s="164"/>
      <c r="D194" s="165" t="s">
        <v>196</v>
      </c>
      <c r="E194" s="166" t="s">
        <v>21</v>
      </c>
      <c r="F194" s="167" t="s">
        <v>706</v>
      </c>
      <c r="G194" s="164"/>
      <c r="H194" s="166" t="s">
        <v>21</v>
      </c>
      <c r="I194" s="168"/>
      <c r="J194" s="164"/>
      <c r="K194" s="164"/>
      <c r="L194" s="169"/>
      <c r="M194" s="170"/>
      <c r="N194" s="351"/>
      <c r="O194" s="351"/>
      <c r="P194" s="351"/>
      <c r="Q194" s="351"/>
      <c r="R194" s="351"/>
      <c r="S194" s="351"/>
      <c r="T194" s="171"/>
      <c r="AT194" s="172" t="s">
        <v>196</v>
      </c>
      <c r="AU194" s="172" t="s">
        <v>84</v>
      </c>
      <c r="AV194" s="11" t="s">
        <v>82</v>
      </c>
      <c r="AW194" s="11" t="s">
        <v>37</v>
      </c>
      <c r="AX194" s="11" t="s">
        <v>74</v>
      </c>
      <c r="AY194" s="172" t="s">
        <v>187</v>
      </c>
    </row>
    <row r="195" spans="2:65" s="12" customFormat="1">
      <c r="B195" s="173"/>
      <c r="C195" s="174"/>
      <c r="D195" s="165" t="s">
        <v>196</v>
      </c>
      <c r="E195" s="175" t="s">
        <v>21</v>
      </c>
      <c r="F195" s="176" t="s">
        <v>82</v>
      </c>
      <c r="G195" s="174"/>
      <c r="H195" s="177">
        <v>1</v>
      </c>
      <c r="I195" s="178"/>
      <c r="J195" s="174"/>
      <c r="K195" s="174"/>
      <c r="L195" s="179"/>
      <c r="M195" s="180"/>
      <c r="N195" s="352"/>
      <c r="O195" s="352"/>
      <c r="P195" s="352"/>
      <c r="Q195" s="352"/>
      <c r="R195" s="352"/>
      <c r="S195" s="352"/>
      <c r="T195" s="181"/>
      <c r="AT195" s="182" t="s">
        <v>196</v>
      </c>
      <c r="AU195" s="182" t="s">
        <v>84</v>
      </c>
      <c r="AV195" s="12" t="s">
        <v>84</v>
      </c>
      <c r="AW195" s="12" t="s">
        <v>37</v>
      </c>
      <c r="AX195" s="12" t="s">
        <v>82</v>
      </c>
      <c r="AY195" s="182" t="s">
        <v>187</v>
      </c>
    </row>
    <row r="196" spans="2:65" s="1" customFormat="1" ht="25.5" customHeight="1">
      <c r="B196" s="32"/>
      <c r="C196" s="153" t="s">
        <v>707</v>
      </c>
      <c r="D196" s="153" t="s">
        <v>189</v>
      </c>
      <c r="E196" s="154" t="s">
        <v>198</v>
      </c>
      <c r="F196" s="155" t="s">
        <v>199</v>
      </c>
      <c r="G196" s="156" t="s">
        <v>192</v>
      </c>
      <c r="H196" s="157">
        <v>3</v>
      </c>
      <c r="I196" s="158"/>
      <c r="J196" s="159">
        <f>ROUND(I196*H196,2)</f>
        <v>0</v>
      </c>
      <c r="K196" s="155" t="s">
        <v>193</v>
      </c>
      <c r="L196" s="47"/>
      <c r="M196" s="160" t="s">
        <v>21</v>
      </c>
      <c r="N196" s="349" t="s">
        <v>45</v>
      </c>
      <c r="O196" s="308"/>
      <c r="P196" s="350">
        <f>O196*H196</f>
        <v>0</v>
      </c>
      <c r="Q196" s="350">
        <v>0</v>
      </c>
      <c r="R196" s="350">
        <f>Q196*H196</f>
        <v>0</v>
      </c>
      <c r="S196" s="350">
        <v>0</v>
      </c>
      <c r="T196" s="161">
        <f>S196*H196</f>
        <v>0</v>
      </c>
      <c r="AR196" s="23" t="s">
        <v>194</v>
      </c>
      <c r="AT196" s="23" t="s">
        <v>189</v>
      </c>
      <c r="AU196" s="23" t="s">
        <v>84</v>
      </c>
      <c r="AY196" s="23" t="s">
        <v>187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23" t="s">
        <v>82</v>
      </c>
      <c r="BK196" s="162">
        <f>ROUND(I196*H196,2)</f>
        <v>0</v>
      </c>
      <c r="BL196" s="23" t="s">
        <v>194</v>
      </c>
      <c r="BM196" s="23" t="s">
        <v>708</v>
      </c>
    </row>
    <row r="197" spans="2:65" s="11" customFormat="1">
      <c r="B197" s="163"/>
      <c r="C197" s="164"/>
      <c r="D197" s="165" t="s">
        <v>196</v>
      </c>
      <c r="E197" s="166" t="s">
        <v>21</v>
      </c>
      <c r="F197" s="167" t="s">
        <v>393</v>
      </c>
      <c r="G197" s="164"/>
      <c r="H197" s="166" t="s">
        <v>21</v>
      </c>
      <c r="I197" s="168"/>
      <c r="J197" s="164"/>
      <c r="K197" s="164"/>
      <c r="L197" s="169"/>
      <c r="M197" s="170"/>
      <c r="N197" s="351"/>
      <c r="O197" s="351"/>
      <c r="P197" s="351"/>
      <c r="Q197" s="351"/>
      <c r="R197" s="351"/>
      <c r="S197" s="351"/>
      <c r="T197" s="171"/>
      <c r="AT197" s="172" t="s">
        <v>196</v>
      </c>
      <c r="AU197" s="172" t="s">
        <v>84</v>
      </c>
      <c r="AV197" s="11" t="s">
        <v>82</v>
      </c>
      <c r="AW197" s="11" t="s">
        <v>37</v>
      </c>
      <c r="AX197" s="11" t="s">
        <v>74</v>
      </c>
      <c r="AY197" s="172" t="s">
        <v>187</v>
      </c>
    </row>
    <row r="198" spans="2:65" s="12" customFormat="1">
      <c r="B198" s="173"/>
      <c r="C198" s="174"/>
      <c r="D198" s="165" t="s">
        <v>196</v>
      </c>
      <c r="E198" s="175" t="s">
        <v>21</v>
      </c>
      <c r="F198" s="176" t="s">
        <v>201</v>
      </c>
      <c r="G198" s="174"/>
      <c r="H198" s="177">
        <v>3</v>
      </c>
      <c r="I198" s="178"/>
      <c r="J198" s="174"/>
      <c r="K198" s="174"/>
      <c r="L198" s="179"/>
      <c r="M198" s="180"/>
      <c r="N198" s="352"/>
      <c r="O198" s="352"/>
      <c r="P198" s="352"/>
      <c r="Q198" s="352"/>
      <c r="R198" s="352"/>
      <c r="S198" s="352"/>
      <c r="T198" s="181"/>
      <c r="AT198" s="182" t="s">
        <v>196</v>
      </c>
      <c r="AU198" s="182" t="s">
        <v>84</v>
      </c>
      <c r="AV198" s="12" t="s">
        <v>84</v>
      </c>
      <c r="AW198" s="12" t="s">
        <v>37</v>
      </c>
      <c r="AX198" s="12" t="s">
        <v>82</v>
      </c>
      <c r="AY198" s="182" t="s">
        <v>187</v>
      </c>
    </row>
    <row r="199" spans="2:65" s="1" customFormat="1" ht="38.25" customHeight="1">
      <c r="B199" s="32"/>
      <c r="C199" s="153" t="s">
        <v>709</v>
      </c>
      <c r="D199" s="153" t="s">
        <v>189</v>
      </c>
      <c r="E199" s="154" t="s">
        <v>205</v>
      </c>
      <c r="F199" s="155" t="s">
        <v>206</v>
      </c>
      <c r="G199" s="156" t="s">
        <v>192</v>
      </c>
      <c r="H199" s="157">
        <v>3</v>
      </c>
      <c r="I199" s="158"/>
      <c r="J199" s="159">
        <f>ROUND(I199*H199,2)</f>
        <v>0</v>
      </c>
      <c r="K199" s="155" t="s">
        <v>193</v>
      </c>
      <c r="L199" s="47"/>
      <c r="M199" s="160" t="s">
        <v>21</v>
      </c>
      <c r="N199" s="349" t="s">
        <v>45</v>
      </c>
      <c r="O199" s="308"/>
      <c r="P199" s="350">
        <f>O199*H199</f>
        <v>0</v>
      </c>
      <c r="Q199" s="350">
        <v>0</v>
      </c>
      <c r="R199" s="350">
        <f>Q199*H199</f>
        <v>0</v>
      </c>
      <c r="S199" s="350">
        <v>0</v>
      </c>
      <c r="T199" s="161">
        <f>S199*H199</f>
        <v>0</v>
      </c>
      <c r="AR199" s="23" t="s">
        <v>194</v>
      </c>
      <c r="AT199" s="23" t="s">
        <v>189</v>
      </c>
      <c r="AU199" s="23" t="s">
        <v>84</v>
      </c>
      <c r="AY199" s="23" t="s">
        <v>187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23" t="s">
        <v>82</v>
      </c>
      <c r="BK199" s="162">
        <f>ROUND(I199*H199,2)</f>
        <v>0</v>
      </c>
      <c r="BL199" s="23" t="s">
        <v>194</v>
      </c>
      <c r="BM199" s="23" t="s">
        <v>710</v>
      </c>
    </row>
    <row r="200" spans="2:65" s="12" customFormat="1">
      <c r="B200" s="173"/>
      <c r="C200" s="174"/>
      <c r="D200" s="165" t="s">
        <v>196</v>
      </c>
      <c r="E200" s="175" t="s">
        <v>21</v>
      </c>
      <c r="F200" s="176" t="s">
        <v>201</v>
      </c>
      <c r="G200" s="174"/>
      <c r="H200" s="177">
        <v>3</v>
      </c>
      <c r="I200" s="178"/>
      <c r="J200" s="174"/>
      <c r="K200" s="174"/>
      <c r="L200" s="179"/>
      <c r="M200" s="180"/>
      <c r="N200" s="352"/>
      <c r="O200" s="352"/>
      <c r="P200" s="352"/>
      <c r="Q200" s="352"/>
      <c r="R200" s="352"/>
      <c r="S200" s="352"/>
      <c r="T200" s="181"/>
      <c r="AT200" s="182" t="s">
        <v>196</v>
      </c>
      <c r="AU200" s="182" t="s">
        <v>84</v>
      </c>
      <c r="AV200" s="12" t="s">
        <v>84</v>
      </c>
      <c r="AW200" s="12" t="s">
        <v>37</v>
      </c>
      <c r="AX200" s="12" t="s">
        <v>82</v>
      </c>
      <c r="AY200" s="182" t="s">
        <v>187</v>
      </c>
    </row>
    <row r="201" spans="2:65" s="1" customFormat="1" ht="25.5" customHeight="1">
      <c r="B201" s="32"/>
      <c r="C201" s="153" t="s">
        <v>711</v>
      </c>
      <c r="D201" s="153" t="s">
        <v>189</v>
      </c>
      <c r="E201" s="154" t="s">
        <v>210</v>
      </c>
      <c r="F201" s="155" t="s">
        <v>211</v>
      </c>
      <c r="G201" s="156" t="s">
        <v>192</v>
      </c>
      <c r="H201" s="157">
        <v>3</v>
      </c>
      <c r="I201" s="158"/>
      <c r="J201" s="159">
        <f>ROUND(I201*H201,2)</f>
        <v>0</v>
      </c>
      <c r="K201" s="155" t="s">
        <v>193</v>
      </c>
      <c r="L201" s="47"/>
      <c r="M201" s="160" t="s">
        <v>21</v>
      </c>
      <c r="N201" s="349" t="s">
        <v>45</v>
      </c>
      <c r="O201" s="308"/>
      <c r="P201" s="350">
        <f>O201*H201</f>
        <v>0</v>
      </c>
      <c r="Q201" s="350">
        <v>0</v>
      </c>
      <c r="R201" s="350">
        <f>Q201*H201</f>
        <v>0</v>
      </c>
      <c r="S201" s="350">
        <v>0</v>
      </c>
      <c r="T201" s="161">
        <f>S201*H201</f>
        <v>0</v>
      </c>
      <c r="AR201" s="23" t="s">
        <v>194</v>
      </c>
      <c r="AT201" s="23" t="s">
        <v>189</v>
      </c>
      <c r="AU201" s="23" t="s">
        <v>84</v>
      </c>
      <c r="AY201" s="23" t="s">
        <v>187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23" t="s">
        <v>82</v>
      </c>
      <c r="BK201" s="162">
        <f>ROUND(I201*H201,2)</f>
        <v>0</v>
      </c>
      <c r="BL201" s="23" t="s">
        <v>194</v>
      </c>
      <c r="BM201" s="23" t="s">
        <v>712</v>
      </c>
    </row>
    <row r="202" spans="2:65" s="11" customFormat="1">
      <c r="B202" s="163"/>
      <c r="C202" s="164"/>
      <c r="D202" s="165" t="s">
        <v>196</v>
      </c>
      <c r="E202" s="166" t="s">
        <v>21</v>
      </c>
      <c r="F202" s="167" t="s">
        <v>308</v>
      </c>
      <c r="G202" s="164"/>
      <c r="H202" s="166" t="s">
        <v>21</v>
      </c>
      <c r="I202" s="168"/>
      <c r="J202" s="164"/>
      <c r="K202" s="164"/>
      <c r="L202" s="169"/>
      <c r="M202" s="170"/>
      <c r="N202" s="351"/>
      <c r="O202" s="351"/>
      <c r="P202" s="351"/>
      <c r="Q202" s="351"/>
      <c r="R202" s="351"/>
      <c r="S202" s="351"/>
      <c r="T202" s="171"/>
      <c r="AT202" s="172" t="s">
        <v>196</v>
      </c>
      <c r="AU202" s="172" t="s">
        <v>84</v>
      </c>
      <c r="AV202" s="11" t="s">
        <v>82</v>
      </c>
      <c r="AW202" s="11" t="s">
        <v>37</v>
      </c>
      <c r="AX202" s="11" t="s">
        <v>74</v>
      </c>
      <c r="AY202" s="172" t="s">
        <v>187</v>
      </c>
    </row>
    <row r="203" spans="2:65" s="12" customFormat="1">
      <c r="B203" s="173"/>
      <c r="C203" s="174"/>
      <c r="D203" s="165" t="s">
        <v>196</v>
      </c>
      <c r="E203" s="175" t="s">
        <v>21</v>
      </c>
      <c r="F203" s="176" t="s">
        <v>201</v>
      </c>
      <c r="G203" s="174"/>
      <c r="H203" s="177">
        <v>3</v>
      </c>
      <c r="I203" s="178"/>
      <c r="J203" s="174"/>
      <c r="K203" s="174"/>
      <c r="L203" s="179"/>
      <c r="M203" s="180"/>
      <c r="N203" s="352"/>
      <c r="O203" s="352"/>
      <c r="P203" s="352"/>
      <c r="Q203" s="352"/>
      <c r="R203" s="352"/>
      <c r="S203" s="352"/>
      <c r="T203" s="181"/>
      <c r="AT203" s="182" t="s">
        <v>196</v>
      </c>
      <c r="AU203" s="182" t="s">
        <v>84</v>
      </c>
      <c r="AV203" s="12" t="s">
        <v>84</v>
      </c>
      <c r="AW203" s="12" t="s">
        <v>37</v>
      </c>
      <c r="AX203" s="12" t="s">
        <v>82</v>
      </c>
      <c r="AY203" s="182" t="s">
        <v>187</v>
      </c>
    </row>
    <row r="204" spans="2:65" s="1" customFormat="1" ht="16.5" customHeight="1">
      <c r="B204" s="32"/>
      <c r="C204" s="183" t="s">
        <v>713</v>
      </c>
      <c r="D204" s="183" t="s">
        <v>215</v>
      </c>
      <c r="E204" s="184" t="s">
        <v>216</v>
      </c>
      <c r="F204" s="185" t="s">
        <v>217</v>
      </c>
      <c r="G204" s="186" t="s">
        <v>218</v>
      </c>
      <c r="H204" s="187">
        <v>0.09</v>
      </c>
      <c r="I204" s="188"/>
      <c r="J204" s="189">
        <f>ROUND(I204*H204,2)</f>
        <v>0</v>
      </c>
      <c r="K204" s="185" t="s">
        <v>193</v>
      </c>
      <c r="L204" s="190"/>
      <c r="M204" s="191" t="s">
        <v>21</v>
      </c>
      <c r="N204" s="353" t="s">
        <v>45</v>
      </c>
      <c r="O204" s="308"/>
      <c r="P204" s="350">
        <f>O204*H204</f>
        <v>0</v>
      </c>
      <c r="Q204" s="350">
        <v>1E-3</v>
      </c>
      <c r="R204" s="350">
        <f>Q204*H204</f>
        <v>8.9999999999999992E-5</v>
      </c>
      <c r="S204" s="350">
        <v>0</v>
      </c>
      <c r="T204" s="161">
        <f>S204*H204</f>
        <v>0</v>
      </c>
      <c r="AR204" s="23" t="s">
        <v>219</v>
      </c>
      <c r="AT204" s="23" t="s">
        <v>215</v>
      </c>
      <c r="AU204" s="23" t="s">
        <v>84</v>
      </c>
      <c r="AY204" s="23" t="s">
        <v>187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23" t="s">
        <v>82</v>
      </c>
      <c r="BK204" s="162">
        <f>ROUND(I204*H204,2)</f>
        <v>0</v>
      </c>
      <c r="BL204" s="23" t="s">
        <v>194</v>
      </c>
      <c r="BM204" s="23" t="s">
        <v>714</v>
      </c>
    </row>
    <row r="205" spans="2:65" s="12" customFormat="1">
      <c r="B205" s="173"/>
      <c r="C205" s="174"/>
      <c r="D205" s="165" t="s">
        <v>196</v>
      </c>
      <c r="E205" s="175" t="s">
        <v>21</v>
      </c>
      <c r="F205" s="176" t="s">
        <v>310</v>
      </c>
      <c r="G205" s="174"/>
      <c r="H205" s="177">
        <v>0.09</v>
      </c>
      <c r="I205" s="178"/>
      <c r="J205" s="174"/>
      <c r="K205" s="174"/>
      <c r="L205" s="179"/>
      <c r="M205" s="180"/>
      <c r="N205" s="352"/>
      <c r="O205" s="352"/>
      <c r="P205" s="352"/>
      <c r="Q205" s="352"/>
      <c r="R205" s="352"/>
      <c r="S205" s="352"/>
      <c r="T205" s="181"/>
      <c r="AT205" s="182" t="s">
        <v>196</v>
      </c>
      <c r="AU205" s="182" t="s">
        <v>84</v>
      </c>
      <c r="AV205" s="12" t="s">
        <v>84</v>
      </c>
      <c r="AW205" s="12" t="s">
        <v>37</v>
      </c>
      <c r="AX205" s="12" t="s">
        <v>82</v>
      </c>
      <c r="AY205" s="182" t="s">
        <v>187</v>
      </c>
    </row>
    <row r="206" spans="2:65" s="1" customFormat="1" ht="16.5" customHeight="1">
      <c r="B206" s="32"/>
      <c r="C206" s="153" t="s">
        <v>715</v>
      </c>
      <c r="D206" s="153" t="s">
        <v>189</v>
      </c>
      <c r="E206" s="154" t="s">
        <v>716</v>
      </c>
      <c r="F206" s="155" t="s">
        <v>717</v>
      </c>
      <c r="G206" s="156" t="s">
        <v>227</v>
      </c>
      <c r="H206" s="157">
        <v>1</v>
      </c>
      <c r="I206" s="158"/>
      <c r="J206" s="159">
        <f>ROUND(I206*H206,2)</f>
        <v>0</v>
      </c>
      <c r="K206" s="155" t="s">
        <v>228</v>
      </c>
      <c r="L206" s="47"/>
      <c r="M206" s="160" t="s">
        <v>21</v>
      </c>
      <c r="N206" s="349" t="s">
        <v>45</v>
      </c>
      <c r="O206" s="308"/>
      <c r="P206" s="350">
        <f>O206*H206</f>
        <v>0</v>
      </c>
      <c r="Q206" s="350">
        <v>0</v>
      </c>
      <c r="R206" s="350">
        <f>Q206*H206</f>
        <v>0</v>
      </c>
      <c r="S206" s="350">
        <v>0</v>
      </c>
      <c r="T206" s="161">
        <f>S206*H206</f>
        <v>0</v>
      </c>
      <c r="AR206" s="23" t="s">
        <v>194</v>
      </c>
      <c r="AT206" s="23" t="s">
        <v>189</v>
      </c>
      <c r="AU206" s="23" t="s">
        <v>84</v>
      </c>
      <c r="AY206" s="23" t="s">
        <v>187</v>
      </c>
      <c r="BE206" s="162">
        <f>IF(N206="základní",J206,0)</f>
        <v>0</v>
      </c>
      <c r="BF206" s="162">
        <f>IF(N206="snížená",J206,0)</f>
        <v>0</v>
      </c>
      <c r="BG206" s="162">
        <f>IF(N206="zákl. přenesená",J206,0)</f>
        <v>0</v>
      </c>
      <c r="BH206" s="162">
        <f>IF(N206="sníž. přenesená",J206,0)</f>
        <v>0</v>
      </c>
      <c r="BI206" s="162">
        <f>IF(N206="nulová",J206,0)</f>
        <v>0</v>
      </c>
      <c r="BJ206" s="23" t="s">
        <v>82</v>
      </c>
      <c r="BK206" s="162">
        <f>ROUND(I206*H206,2)</f>
        <v>0</v>
      </c>
      <c r="BL206" s="23" t="s">
        <v>194</v>
      </c>
      <c r="BM206" s="23" t="s">
        <v>718</v>
      </c>
    </row>
    <row r="207" spans="2:65" s="11" customFormat="1">
      <c r="B207" s="163"/>
      <c r="C207" s="164"/>
      <c r="D207" s="165" t="s">
        <v>196</v>
      </c>
      <c r="E207" s="166" t="s">
        <v>21</v>
      </c>
      <c r="F207" s="167" t="s">
        <v>719</v>
      </c>
      <c r="G207" s="164"/>
      <c r="H207" s="166" t="s">
        <v>21</v>
      </c>
      <c r="I207" s="168"/>
      <c r="J207" s="164"/>
      <c r="K207" s="164"/>
      <c r="L207" s="169"/>
      <c r="M207" s="170"/>
      <c r="N207" s="351"/>
      <c r="O207" s="351"/>
      <c r="P207" s="351"/>
      <c r="Q207" s="351"/>
      <c r="R207" s="351"/>
      <c r="S207" s="351"/>
      <c r="T207" s="171"/>
      <c r="AT207" s="172" t="s">
        <v>196</v>
      </c>
      <c r="AU207" s="172" t="s">
        <v>84</v>
      </c>
      <c r="AV207" s="11" t="s">
        <v>82</v>
      </c>
      <c r="AW207" s="11" t="s">
        <v>37</v>
      </c>
      <c r="AX207" s="11" t="s">
        <v>74</v>
      </c>
      <c r="AY207" s="172" t="s">
        <v>187</v>
      </c>
    </row>
    <row r="208" spans="2:65" s="12" customFormat="1">
      <c r="B208" s="173"/>
      <c r="C208" s="174"/>
      <c r="D208" s="165" t="s">
        <v>196</v>
      </c>
      <c r="E208" s="175" t="s">
        <v>21</v>
      </c>
      <c r="F208" s="176" t="s">
        <v>82</v>
      </c>
      <c r="G208" s="174"/>
      <c r="H208" s="177">
        <v>1</v>
      </c>
      <c r="I208" s="178"/>
      <c r="J208" s="174"/>
      <c r="K208" s="174"/>
      <c r="L208" s="179"/>
      <c r="M208" s="180"/>
      <c r="N208" s="352"/>
      <c r="O208" s="352"/>
      <c r="P208" s="352"/>
      <c r="Q208" s="352"/>
      <c r="R208" s="352"/>
      <c r="S208" s="352"/>
      <c r="T208" s="181"/>
      <c r="AT208" s="182" t="s">
        <v>196</v>
      </c>
      <c r="AU208" s="182" t="s">
        <v>84</v>
      </c>
      <c r="AV208" s="12" t="s">
        <v>84</v>
      </c>
      <c r="AW208" s="12" t="s">
        <v>37</v>
      </c>
      <c r="AX208" s="12" t="s">
        <v>82</v>
      </c>
      <c r="AY208" s="182" t="s">
        <v>187</v>
      </c>
    </row>
    <row r="209" spans="2:65" s="10" customFormat="1" ht="29.85" customHeight="1">
      <c r="B209" s="139"/>
      <c r="C209" s="140"/>
      <c r="D209" s="141" t="s">
        <v>73</v>
      </c>
      <c r="E209" s="151" t="s">
        <v>297</v>
      </c>
      <c r="F209" s="151" t="s">
        <v>298</v>
      </c>
      <c r="G209" s="140"/>
      <c r="H209" s="140"/>
      <c r="I209" s="143"/>
      <c r="J209" s="152">
        <f>BK209</f>
        <v>0</v>
      </c>
      <c r="K209" s="140"/>
      <c r="L209" s="145"/>
      <c r="M209" s="146"/>
      <c r="N209" s="347"/>
      <c r="O209" s="347"/>
      <c r="P209" s="348">
        <f>SUM(P210:P212)</f>
        <v>0</v>
      </c>
      <c r="Q209" s="347"/>
      <c r="R209" s="348">
        <f>SUM(R210:R212)</f>
        <v>0</v>
      </c>
      <c r="S209" s="347"/>
      <c r="T209" s="147">
        <f>SUM(T210:T212)</f>
        <v>0</v>
      </c>
      <c r="AR209" s="148" t="s">
        <v>82</v>
      </c>
      <c r="AT209" s="149" t="s">
        <v>73</v>
      </c>
      <c r="AU209" s="149" t="s">
        <v>82</v>
      </c>
      <c r="AY209" s="148" t="s">
        <v>187</v>
      </c>
      <c r="BK209" s="150">
        <f>SUM(BK210:BK212)</f>
        <v>0</v>
      </c>
    </row>
    <row r="210" spans="2:65" s="1" customFormat="1" ht="25.5" customHeight="1">
      <c r="B210" s="32"/>
      <c r="C210" s="153" t="s">
        <v>720</v>
      </c>
      <c r="D210" s="153" t="s">
        <v>189</v>
      </c>
      <c r="E210" s="154" t="s">
        <v>299</v>
      </c>
      <c r="F210" s="155" t="s">
        <v>300</v>
      </c>
      <c r="G210" s="156" t="s">
        <v>277</v>
      </c>
      <c r="H210" s="157">
        <v>13.106999999999999</v>
      </c>
      <c r="I210" s="158"/>
      <c r="J210" s="159">
        <f>ROUND(I210*H210,2)</f>
        <v>0</v>
      </c>
      <c r="K210" s="155" t="s">
        <v>193</v>
      </c>
      <c r="L210" s="47"/>
      <c r="M210" s="160" t="s">
        <v>21</v>
      </c>
      <c r="N210" s="349" t="s">
        <v>45</v>
      </c>
      <c r="O210" s="308"/>
      <c r="P210" s="350">
        <f>O210*H210</f>
        <v>0</v>
      </c>
      <c r="Q210" s="350">
        <v>0</v>
      </c>
      <c r="R210" s="350">
        <f>Q210*H210</f>
        <v>0</v>
      </c>
      <c r="S210" s="350">
        <v>0</v>
      </c>
      <c r="T210" s="161">
        <f>S210*H210</f>
        <v>0</v>
      </c>
      <c r="AR210" s="23" t="s">
        <v>194</v>
      </c>
      <c r="AT210" s="23" t="s">
        <v>189</v>
      </c>
      <c r="AU210" s="23" t="s">
        <v>84</v>
      </c>
      <c r="AY210" s="23" t="s">
        <v>187</v>
      </c>
      <c r="BE210" s="162">
        <f>IF(N210="základní",J210,0)</f>
        <v>0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23" t="s">
        <v>82</v>
      </c>
      <c r="BK210" s="162">
        <f>ROUND(I210*H210,2)</f>
        <v>0</v>
      </c>
      <c r="BL210" s="23" t="s">
        <v>194</v>
      </c>
      <c r="BM210" s="23" t="s">
        <v>721</v>
      </c>
    </row>
    <row r="211" spans="2:65" s="11" customFormat="1">
      <c r="B211" s="163"/>
      <c r="C211" s="164"/>
      <c r="D211" s="165" t="s">
        <v>196</v>
      </c>
      <c r="E211" s="166" t="s">
        <v>21</v>
      </c>
      <c r="F211" s="167" t="s">
        <v>722</v>
      </c>
      <c r="G211" s="164"/>
      <c r="H211" s="166" t="s">
        <v>21</v>
      </c>
      <c r="I211" s="168"/>
      <c r="J211" s="164"/>
      <c r="K211" s="164"/>
      <c r="L211" s="169"/>
      <c r="M211" s="170"/>
      <c r="N211" s="351"/>
      <c r="O211" s="351"/>
      <c r="P211" s="351"/>
      <c r="Q211" s="351"/>
      <c r="R211" s="351"/>
      <c r="S211" s="351"/>
      <c r="T211" s="171"/>
      <c r="AT211" s="172" t="s">
        <v>196</v>
      </c>
      <c r="AU211" s="172" t="s">
        <v>84</v>
      </c>
      <c r="AV211" s="11" t="s">
        <v>82</v>
      </c>
      <c r="AW211" s="11" t="s">
        <v>37</v>
      </c>
      <c r="AX211" s="11" t="s">
        <v>74</v>
      </c>
      <c r="AY211" s="172" t="s">
        <v>187</v>
      </c>
    </row>
    <row r="212" spans="2:65" s="12" customFormat="1">
      <c r="B212" s="173"/>
      <c r="C212" s="174"/>
      <c r="D212" s="165" t="s">
        <v>196</v>
      </c>
      <c r="E212" s="175" t="s">
        <v>21</v>
      </c>
      <c r="F212" s="176" t="s">
        <v>723</v>
      </c>
      <c r="G212" s="174"/>
      <c r="H212" s="177">
        <v>13.106999999999999</v>
      </c>
      <c r="I212" s="178"/>
      <c r="J212" s="174"/>
      <c r="K212" s="174"/>
      <c r="L212" s="179"/>
      <c r="M212" s="192"/>
      <c r="N212" s="193"/>
      <c r="O212" s="193"/>
      <c r="P212" s="193"/>
      <c r="Q212" s="193"/>
      <c r="R212" s="193"/>
      <c r="S212" s="193"/>
      <c r="T212" s="194"/>
      <c r="AT212" s="182" t="s">
        <v>196</v>
      </c>
      <c r="AU212" s="182" t="s">
        <v>84</v>
      </c>
      <c r="AV212" s="12" t="s">
        <v>84</v>
      </c>
      <c r="AW212" s="12" t="s">
        <v>37</v>
      </c>
      <c r="AX212" s="12" t="s">
        <v>82</v>
      </c>
      <c r="AY212" s="182" t="s">
        <v>187</v>
      </c>
    </row>
    <row r="213" spans="2:65" s="1" customFormat="1" ht="6.95" customHeight="1">
      <c r="B213" s="42"/>
      <c r="C213" s="43"/>
      <c r="D213" s="43"/>
      <c r="E213" s="43"/>
      <c r="F213" s="43"/>
      <c r="G213" s="43"/>
      <c r="H213" s="43"/>
      <c r="I213" s="108"/>
      <c r="J213" s="43"/>
      <c r="K213" s="43"/>
      <c r="L213" s="47"/>
    </row>
  </sheetData>
  <sheetProtection algorithmName="SHA-512" hashValue="oJFPTfYyDyxQhSUX1IRl3s46tBlyp52pc0ewof+GYvFYBb0n96q2AQGRvu6jNytk1GUV2DhFWMTOVa+XXoOM9A==" saltValue="elifWvZsJD53gywmBr5YWai2bK7lHFyyjkxKkJH1cnoe8QgHZNGeqmUyZFQBGLgi2BteX65FFUKmUT5CBE4mWA==" spinCount="100000" sheet="1" objects="1" scenarios="1" formatColumns="0" formatRows="0" autoFilter="0"/>
  <autoFilter ref="C82:K212" xr:uid="{00000000-0009-0000-0000-000015000000}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500-000000000000}"/>
    <hyperlink ref="G1:H1" location="C54" display="2) Rekapitulace" xr:uid="{00000000-0004-0000-1500-000001000000}"/>
    <hyperlink ref="J1" location="C82" display="3) Soupis prací" xr:uid="{00000000-0004-0000-1500-000002000000}"/>
    <hyperlink ref="L1:V1" location="'Rekapitulace stavby'!C2" display="Rekapitulace stavby" xr:uid="{00000000-0004-0000-15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BR94"/>
  <sheetViews>
    <sheetView showGridLines="0" workbookViewId="0" xr3:uid="{AB5DE215-5931-5800-A1A6-141DC62B4C85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145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724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ROUND(SUM(BE79:BE93), 2)</f>
        <v>0</v>
      </c>
      <c r="G30" s="308"/>
      <c r="H30" s="308"/>
      <c r="I30" s="338">
        <v>0.21</v>
      </c>
      <c r="J30" s="337">
        <f>ROUND(ROUND((SUM(BE79:BE93)),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ROUND(SUM(BF79:BF93), 2)</f>
        <v>0</v>
      </c>
      <c r="G31" s="308"/>
      <c r="H31" s="308"/>
      <c r="I31" s="338">
        <v>0.15</v>
      </c>
      <c r="J31" s="337">
        <f>ROUND(ROUND((SUM(BF79:BF93)),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ROUND(SUM(BG79:BG93),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ROUND(SUM(BH79:BH93),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ROUND(SUM(BI79:BI93),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22 - Kompostér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170</v>
      </c>
      <c r="E59" s="122"/>
      <c r="F59" s="122"/>
      <c r="G59" s="122"/>
      <c r="H59" s="122"/>
      <c r="I59" s="123"/>
      <c r="J59" s="124">
        <f>J90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>22 - Kompostér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8.9999999999999992E-5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P81+P90</f>
        <v>0</v>
      </c>
      <c r="Q80" s="347"/>
      <c r="R80" s="348">
        <f>R81+R90</f>
        <v>8.9999999999999992E-5</v>
      </c>
      <c r="S80" s="347"/>
      <c r="T80" s="147">
        <f>T81+T90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BK81+BK90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SUM(P82:P89)</f>
        <v>0</v>
      </c>
      <c r="Q81" s="347"/>
      <c r="R81" s="348">
        <f>SUM(R82:R89)</f>
        <v>8.9999999999999992E-5</v>
      </c>
      <c r="S81" s="347"/>
      <c r="T81" s="147">
        <f>SUM(T82:T89)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SUM(BK82:BK89)</f>
        <v>0</v>
      </c>
    </row>
    <row r="82" spans="2:65" s="1" customFormat="1" ht="38.25" customHeight="1">
      <c r="B82" s="32"/>
      <c r="C82" s="153" t="s">
        <v>82</v>
      </c>
      <c r="D82" s="153" t="s">
        <v>189</v>
      </c>
      <c r="E82" s="154" t="s">
        <v>205</v>
      </c>
      <c r="F82" s="155" t="s">
        <v>206</v>
      </c>
      <c r="G82" s="156" t="s">
        <v>192</v>
      </c>
      <c r="H82" s="157">
        <v>3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725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306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201</v>
      </c>
      <c r="G84" s="174"/>
      <c r="H84" s="177">
        <v>3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25.5" customHeight="1">
      <c r="B85" s="32"/>
      <c r="C85" s="153" t="s">
        <v>84</v>
      </c>
      <c r="D85" s="153" t="s">
        <v>189</v>
      </c>
      <c r="E85" s="154" t="s">
        <v>210</v>
      </c>
      <c r="F85" s="155" t="s">
        <v>211</v>
      </c>
      <c r="G85" s="156" t="s">
        <v>192</v>
      </c>
      <c r="H85" s="157">
        <v>3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726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308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201</v>
      </c>
      <c r="G87" s="174"/>
      <c r="H87" s="177">
        <v>3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16.5" customHeight="1">
      <c r="B88" s="32"/>
      <c r="C88" s="183" t="s">
        <v>201</v>
      </c>
      <c r="D88" s="183" t="s">
        <v>215</v>
      </c>
      <c r="E88" s="184" t="s">
        <v>216</v>
      </c>
      <c r="F88" s="185" t="s">
        <v>217</v>
      </c>
      <c r="G88" s="186" t="s">
        <v>218</v>
      </c>
      <c r="H88" s="187">
        <v>0.09</v>
      </c>
      <c r="I88" s="188"/>
      <c r="J88" s="189">
        <f>ROUND(I88*H88,2)</f>
        <v>0</v>
      </c>
      <c r="K88" s="185" t="s">
        <v>193</v>
      </c>
      <c r="L88" s="190"/>
      <c r="M88" s="191" t="s">
        <v>21</v>
      </c>
      <c r="N88" s="353" t="s">
        <v>45</v>
      </c>
      <c r="O88" s="308"/>
      <c r="P88" s="350">
        <f>O88*H88</f>
        <v>0</v>
      </c>
      <c r="Q88" s="350">
        <v>1E-3</v>
      </c>
      <c r="R88" s="350">
        <f>Q88*H88</f>
        <v>8.9999999999999992E-5</v>
      </c>
      <c r="S88" s="350">
        <v>0</v>
      </c>
      <c r="T88" s="161">
        <f>S88*H88</f>
        <v>0</v>
      </c>
      <c r="AR88" s="23" t="s">
        <v>219</v>
      </c>
      <c r="AT88" s="23" t="s">
        <v>215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727</v>
      </c>
    </row>
    <row r="89" spans="2:65" s="12" customFormat="1">
      <c r="B89" s="173"/>
      <c r="C89" s="174"/>
      <c r="D89" s="165" t="s">
        <v>196</v>
      </c>
      <c r="E89" s="175" t="s">
        <v>21</v>
      </c>
      <c r="F89" s="176" t="s">
        <v>310</v>
      </c>
      <c r="G89" s="174"/>
      <c r="H89" s="177">
        <v>0.09</v>
      </c>
      <c r="I89" s="178"/>
      <c r="J89" s="174"/>
      <c r="K89" s="174"/>
      <c r="L89" s="179"/>
      <c r="M89" s="180"/>
      <c r="N89" s="352"/>
      <c r="O89" s="352"/>
      <c r="P89" s="352"/>
      <c r="Q89" s="352"/>
      <c r="R89" s="352"/>
      <c r="S89" s="352"/>
      <c r="T89" s="181"/>
      <c r="AT89" s="182" t="s">
        <v>196</v>
      </c>
      <c r="AU89" s="182" t="s">
        <v>84</v>
      </c>
      <c r="AV89" s="12" t="s">
        <v>84</v>
      </c>
      <c r="AW89" s="12" t="s">
        <v>37</v>
      </c>
      <c r="AX89" s="12" t="s">
        <v>82</v>
      </c>
      <c r="AY89" s="182" t="s">
        <v>187</v>
      </c>
    </row>
    <row r="90" spans="2:65" s="10" customFormat="1" ht="29.85" customHeight="1">
      <c r="B90" s="139"/>
      <c r="C90" s="140"/>
      <c r="D90" s="141" t="s">
        <v>73</v>
      </c>
      <c r="E90" s="151" t="s">
        <v>222</v>
      </c>
      <c r="F90" s="151" t="s">
        <v>223</v>
      </c>
      <c r="G90" s="140"/>
      <c r="H90" s="140"/>
      <c r="I90" s="143"/>
      <c r="J90" s="152">
        <f>BK90</f>
        <v>0</v>
      </c>
      <c r="K90" s="140"/>
      <c r="L90" s="145"/>
      <c r="M90" s="146"/>
      <c r="N90" s="347"/>
      <c r="O90" s="347"/>
      <c r="P90" s="348">
        <f>SUM(P91:P93)</f>
        <v>0</v>
      </c>
      <c r="Q90" s="347"/>
      <c r="R90" s="348">
        <f>SUM(R91:R93)</f>
        <v>0</v>
      </c>
      <c r="S90" s="347"/>
      <c r="T90" s="147">
        <f>SUM(T91:T93)</f>
        <v>0</v>
      </c>
      <c r="AR90" s="148" t="s">
        <v>82</v>
      </c>
      <c r="AT90" s="149" t="s">
        <v>73</v>
      </c>
      <c r="AU90" s="149" t="s">
        <v>82</v>
      </c>
      <c r="AY90" s="148" t="s">
        <v>187</v>
      </c>
      <c r="BK90" s="150">
        <f>SUM(BK91:BK93)</f>
        <v>0</v>
      </c>
    </row>
    <row r="91" spans="2:65" s="1" customFormat="1" ht="16.5" customHeight="1">
      <c r="B91" s="32"/>
      <c r="C91" s="153" t="s">
        <v>194</v>
      </c>
      <c r="D91" s="153" t="s">
        <v>189</v>
      </c>
      <c r="E91" s="154" t="s">
        <v>728</v>
      </c>
      <c r="F91" s="155" t="s">
        <v>729</v>
      </c>
      <c r="G91" s="156" t="s">
        <v>313</v>
      </c>
      <c r="H91" s="157">
        <v>1</v>
      </c>
      <c r="I91" s="158"/>
      <c r="J91" s="159">
        <f>ROUND(I91*H91,2)</f>
        <v>0</v>
      </c>
      <c r="K91" s="155" t="s">
        <v>228</v>
      </c>
      <c r="L91" s="47"/>
      <c r="M91" s="160" t="s">
        <v>21</v>
      </c>
      <c r="N91" s="349" t="s">
        <v>45</v>
      </c>
      <c r="O91" s="308"/>
      <c r="P91" s="350">
        <f>O91*H91</f>
        <v>0</v>
      </c>
      <c r="Q91" s="350">
        <v>0</v>
      </c>
      <c r="R91" s="350">
        <f>Q91*H91</f>
        <v>0</v>
      </c>
      <c r="S91" s="350">
        <v>0</v>
      </c>
      <c r="T91" s="161">
        <f>S91*H91</f>
        <v>0</v>
      </c>
      <c r="AR91" s="23" t="s">
        <v>194</v>
      </c>
      <c r="AT91" s="23" t="s">
        <v>189</v>
      </c>
      <c r="AU91" s="23" t="s">
        <v>84</v>
      </c>
      <c r="AY91" s="23" t="s">
        <v>187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23" t="s">
        <v>82</v>
      </c>
      <c r="BK91" s="162">
        <f>ROUND(I91*H91,2)</f>
        <v>0</v>
      </c>
      <c r="BL91" s="23" t="s">
        <v>194</v>
      </c>
      <c r="BM91" s="23" t="s">
        <v>730</v>
      </c>
    </row>
    <row r="92" spans="2:65" s="11" customFormat="1">
      <c r="B92" s="163"/>
      <c r="C92" s="164"/>
      <c r="D92" s="165" t="s">
        <v>196</v>
      </c>
      <c r="E92" s="166" t="s">
        <v>21</v>
      </c>
      <c r="F92" s="167" t="s">
        <v>731</v>
      </c>
      <c r="G92" s="164"/>
      <c r="H92" s="166" t="s">
        <v>21</v>
      </c>
      <c r="I92" s="168"/>
      <c r="J92" s="164"/>
      <c r="K92" s="164"/>
      <c r="L92" s="169"/>
      <c r="M92" s="170"/>
      <c r="N92" s="351"/>
      <c r="O92" s="351"/>
      <c r="P92" s="351"/>
      <c r="Q92" s="351"/>
      <c r="R92" s="351"/>
      <c r="S92" s="351"/>
      <c r="T92" s="171"/>
      <c r="AT92" s="172" t="s">
        <v>196</v>
      </c>
      <c r="AU92" s="172" t="s">
        <v>84</v>
      </c>
      <c r="AV92" s="11" t="s">
        <v>82</v>
      </c>
      <c r="AW92" s="11" t="s">
        <v>37</v>
      </c>
      <c r="AX92" s="11" t="s">
        <v>74</v>
      </c>
      <c r="AY92" s="172" t="s">
        <v>187</v>
      </c>
    </row>
    <row r="93" spans="2:65" s="12" customFormat="1">
      <c r="B93" s="173"/>
      <c r="C93" s="174"/>
      <c r="D93" s="165" t="s">
        <v>196</v>
      </c>
      <c r="E93" s="175" t="s">
        <v>21</v>
      </c>
      <c r="F93" s="176" t="s">
        <v>82</v>
      </c>
      <c r="G93" s="174"/>
      <c r="H93" s="177">
        <v>1</v>
      </c>
      <c r="I93" s="178"/>
      <c r="J93" s="174"/>
      <c r="K93" s="174"/>
      <c r="L93" s="179"/>
      <c r="M93" s="192"/>
      <c r="N93" s="193"/>
      <c r="O93" s="193"/>
      <c r="P93" s="193"/>
      <c r="Q93" s="193"/>
      <c r="R93" s="193"/>
      <c r="S93" s="193"/>
      <c r="T93" s="194"/>
      <c r="AT93" s="182" t="s">
        <v>196</v>
      </c>
      <c r="AU93" s="182" t="s">
        <v>84</v>
      </c>
      <c r="AV93" s="12" t="s">
        <v>84</v>
      </c>
      <c r="AW93" s="12" t="s">
        <v>37</v>
      </c>
      <c r="AX93" s="12" t="s">
        <v>82</v>
      </c>
      <c r="AY93" s="182" t="s">
        <v>187</v>
      </c>
    </row>
    <row r="94" spans="2:65" s="1" customFormat="1" ht="6.95" customHeight="1">
      <c r="B94" s="42"/>
      <c r="C94" s="43"/>
      <c r="D94" s="43"/>
      <c r="E94" s="43"/>
      <c r="F94" s="43"/>
      <c r="G94" s="43"/>
      <c r="H94" s="43"/>
      <c r="I94" s="108"/>
      <c r="J94" s="43"/>
      <c r="K94" s="43"/>
      <c r="L94" s="47"/>
    </row>
  </sheetData>
  <sheetProtection algorithmName="SHA-512" hashValue="sT7BqQA4SH1L6xtX9T+VI83iHTptA6n37Igjtrs4xP6+wJyaudl2mozL4SXIUZnrf7Mvo8fuJACK1xY0nziRHg==" saltValue="yF/+PBTyZJ2kwGHAuzrnsotJv1yRK61Y8ssFTigaog9tepG2ziUgO2h0AgHNSmc6tf21A3YYX/pxJ/HdFeboLA==" spinCount="100000" sheet="1" objects="1" scenarios="1" formatColumns="0" formatRows="0" autoFilter="0"/>
  <autoFilter ref="C78:K93" xr:uid="{00000000-0009-0000-0000-000016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600-000000000000}"/>
    <hyperlink ref="G1:H1" location="C54" display="2) Rekapitulace" xr:uid="{00000000-0004-0000-1600-000001000000}"/>
    <hyperlink ref="J1" location="C78" display="3) Soupis prací" xr:uid="{00000000-0004-0000-1600-000002000000}"/>
    <hyperlink ref="L1:V1" location="'Rekapitulace stavby'!C2" display="Rekapitulace stavby" xr:uid="{00000000-0004-0000-16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BR133"/>
  <sheetViews>
    <sheetView showGridLines="0" workbookViewId="0" xr3:uid="{96AA9D09-0E06-52DD-9EE1-B522AFA11096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148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732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ROUND(J86,2)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ROUND(SUM(BE86:BE132), 2)</f>
        <v>0</v>
      </c>
      <c r="G30" s="308"/>
      <c r="H30" s="308"/>
      <c r="I30" s="338">
        <v>0.21</v>
      </c>
      <c r="J30" s="337">
        <f>ROUND(ROUND((SUM(BE86:BE132)),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ROUND(SUM(BF86:BF132), 2)</f>
        <v>0</v>
      </c>
      <c r="G31" s="308"/>
      <c r="H31" s="308"/>
      <c r="I31" s="338">
        <v>0.15</v>
      </c>
      <c r="J31" s="337">
        <f>ROUND(ROUND((SUM(BF86:BF132)),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ROUND(SUM(BG86:BG132),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ROUND(SUM(BH86:BH132),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ROUND(SUM(BI86:BI132),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23 - Bourání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J86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733</v>
      </c>
      <c r="E57" s="116"/>
      <c r="F57" s="116"/>
      <c r="G57" s="116"/>
      <c r="H57" s="116"/>
      <c r="I57" s="117"/>
      <c r="J57" s="118">
        <f>J87</f>
        <v>0</v>
      </c>
      <c r="K57" s="119"/>
    </row>
    <row r="58" spans="2:47" s="8" customFormat="1" ht="19.899999999999999" customHeight="1">
      <c r="B58" s="120"/>
      <c r="C58" s="346"/>
      <c r="D58" s="121" t="s">
        <v>734</v>
      </c>
      <c r="E58" s="122"/>
      <c r="F58" s="122"/>
      <c r="G58" s="122"/>
      <c r="H58" s="122"/>
      <c r="I58" s="123"/>
      <c r="J58" s="124">
        <f>J88</f>
        <v>0</v>
      </c>
      <c r="K58" s="125"/>
    </row>
    <row r="59" spans="2:47" s="8" customFormat="1" ht="19.899999999999999" customHeight="1">
      <c r="B59" s="120"/>
      <c r="C59" s="346"/>
      <c r="D59" s="121" t="s">
        <v>735</v>
      </c>
      <c r="E59" s="122"/>
      <c r="F59" s="122"/>
      <c r="G59" s="122"/>
      <c r="H59" s="122"/>
      <c r="I59" s="123"/>
      <c r="J59" s="124">
        <f>J93</f>
        <v>0</v>
      </c>
      <c r="K59" s="125"/>
    </row>
    <row r="60" spans="2:47" s="8" customFormat="1" ht="19.899999999999999" customHeight="1">
      <c r="B60" s="120"/>
      <c r="C60" s="346"/>
      <c r="D60" s="121" t="s">
        <v>736</v>
      </c>
      <c r="E60" s="122"/>
      <c r="F60" s="122"/>
      <c r="G60" s="122"/>
      <c r="H60" s="122"/>
      <c r="I60" s="123"/>
      <c r="J60" s="124">
        <f>J98</f>
        <v>0</v>
      </c>
      <c r="K60" s="125"/>
    </row>
    <row r="61" spans="2:47" s="8" customFormat="1" ht="19.899999999999999" customHeight="1">
      <c r="B61" s="120"/>
      <c r="C61" s="346"/>
      <c r="D61" s="121" t="s">
        <v>737</v>
      </c>
      <c r="E61" s="122"/>
      <c r="F61" s="122"/>
      <c r="G61" s="122"/>
      <c r="H61" s="122"/>
      <c r="I61" s="123"/>
      <c r="J61" s="124">
        <f>J103</f>
        <v>0</v>
      </c>
      <c r="K61" s="125"/>
    </row>
    <row r="62" spans="2:47" s="8" customFormat="1" ht="19.899999999999999" customHeight="1">
      <c r="B62" s="120"/>
      <c r="C62" s="346"/>
      <c r="D62" s="121" t="s">
        <v>738</v>
      </c>
      <c r="E62" s="122"/>
      <c r="F62" s="122"/>
      <c r="G62" s="122"/>
      <c r="H62" s="122"/>
      <c r="I62" s="123"/>
      <c r="J62" s="124">
        <f>J108</f>
        <v>0</v>
      </c>
      <c r="K62" s="125"/>
    </row>
    <row r="63" spans="2:47" s="8" customFormat="1" ht="19.899999999999999" customHeight="1">
      <c r="B63" s="120"/>
      <c r="C63" s="346"/>
      <c r="D63" s="121" t="s">
        <v>739</v>
      </c>
      <c r="E63" s="122"/>
      <c r="F63" s="122"/>
      <c r="G63" s="122"/>
      <c r="H63" s="122"/>
      <c r="I63" s="123"/>
      <c r="J63" s="124">
        <f>J113</f>
        <v>0</v>
      </c>
      <c r="K63" s="125"/>
    </row>
    <row r="64" spans="2:47" s="8" customFormat="1" ht="19.899999999999999" customHeight="1">
      <c r="B64" s="120"/>
      <c r="C64" s="346"/>
      <c r="D64" s="121" t="s">
        <v>740</v>
      </c>
      <c r="E64" s="122"/>
      <c r="F64" s="122"/>
      <c r="G64" s="122"/>
      <c r="H64" s="122"/>
      <c r="I64" s="123"/>
      <c r="J64" s="124">
        <f>J118</f>
        <v>0</v>
      </c>
      <c r="K64" s="125"/>
    </row>
    <row r="65" spans="2:12" s="8" customFormat="1" ht="19.899999999999999" customHeight="1">
      <c r="B65" s="120"/>
      <c r="C65" s="346"/>
      <c r="D65" s="121" t="s">
        <v>741</v>
      </c>
      <c r="E65" s="122"/>
      <c r="F65" s="122"/>
      <c r="G65" s="122"/>
      <c r="H65" s="122"/>
      <c r="I65" s="123"/>
      <c r="J65" s="124">
        <f>J123</f>
        <v>0</v>
      </c>
      <c r="K65" s="125"/>
    </row>
    <row r="66" spans="2:12" s="8" customFormat="1" ht="19.899999999999999" customHeight="1">
      <c r="B66" s="120"/>
      <c r="C66" s="346"/>
      <c r="D66" s="121" t="s">
        <v>742</v>
      </c>
      <c r="E66" s="122"/>
      <c r="F66" s="122"/>
      <c r="G66" s="122"/>
      <c r="H66" s="122"/>
      <c r="I66" s="123"/>
      <c r="J66" s="124">
        <f>J128</f>
        <v>0</v>
      </c>
      <c r="K66" s="125"/>
    </row>
    <row r="67" spans="2:12" s="1" customFormat="1" ht="21.75" customHeight="1">
      <c r="B67" s="32"/>
      <c r="C67" s="308"/>
      <c r="D67" s="308"/>
      <c r="E67" s="308"/>
      <c r="F67" s="308"/>
      <c r="G67" s="308"/>
      <c r="H67" s="308"/>
      <c r="I67" s="326"/>
      <c r="J67" s="308"/>
      <c r="K67" s="35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108"/>
      <c r="J68" s="43"/>
      <c r="K68" s="44"/>
    </row>
    <row r="72" spans="2:12" s="1" customFormat="1" ht="6.95" customHeight="1">
      <c r="B72" s="45"/>
      <c r="C72" s="46"/>
      <c r="D72" s="46"/>
      <c r="E72" s="46"/>
      <c r="F72" s="46"/>
      <c r="G72" s="46"/>
      <c r="H72" s="46"/>
      <c r="I72" s="111"/>
      <c r="J72" s="46"/>
      <c r="K72" s="46"/>
      <c r="L72" s="47"/>
    </row>
    <row r="73" spans="2:12" s="1" customFormat="1" ht="36.950000000000003" customHeight="1">
      <c r="B73" s="32"/>
      <c r="C73" s="48" t="s">
        <v>171</v>
      </c>
      <c r="D73" s="49"/>
      <c r="E73" s="49"/>
      <c r="F73" s="49"/>
      <c r="G73" s="49"/>
      <c r="H73" s="49"/>
      <c r="I73" s="126"/>
      <c r="J73" s="49"/>
      <c r="K73" s="49"/>
      <c r="L73" s="47"/>
    </row>
    <row r="74" spans="2:12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12" s="1" customFormat="1" ht="14.45" customHeight="1">
      <c r="B75" s="32"/>
      <c r="C75" s="51" t="s">
        <v>18</v>
      </c>
      <c r="D75" s="49"/>
      <c r="E75" s="49"/>
      <c r="F75" s="49"/>
      <c r="G75" s="49"/>
      <c r="H75" s="49"/>
      <c r="I75" s="126"/>
      <c r="J75" s="49"/>
      <c r="K75" s="49"/>
      <c r="L75" s="47"/>
    </row>
    <row r="76" spans="2:12" s="1" customFormat="1" ht="16.5" customHeight="1">
      <c r="B76" s="32"/>
      <c r="C76" s="49"/>
      <c r="D76" s="49"/>
      <c r="E76" s="281" t="str">
        <f>E7</f>
        <v>Rekonstrukce zahrady mateřské školky Šponarova</v>
      </c>
      <c r="F76" s="282"/>
      <c r="G76" s="282"/>
      <c r="H76" s="282"/>
      <c r="I76" s="126"/>
      <c r="J76" s="49"/>
      <c r="K76" s="49"/>
      <c r="L76" s="47"/>
    </row>
    <row r="77" spans="2:12" s="1" customFormat="1" ht="14.45" customHeight="1">
      <c r="B77" s="32"/>
      <c r="C77" s="51" t="s">
        <v>161</v>
      </c>
      <c r="D77" s="49"/>
      <c r="E77" s="49"/>
      <c r="F77" s="49"/>
      <c r="G77" s="49"/>
      <c r="H77" s="49"/>
      <c r="I77" s="126"/>
      <c r="J77" s="49"/>
      <c r="K77" s="49"/>
      <c r="L77" s="47"/>
    </row>
    <row r="78" spans="2:12" s="1" customFormat="1" ht="17.25" customHeight="1">
      <c r="B78" s="32"/>
      <c r="C78" s="49"/>
      <c r="D78" s="49"/>
      <c r="E78" s="274" t="str">
        <f>E9</f>
        <v>23 - Bourání</v>
      </c>
      <c r="F78" s="283"/>
      <c r="G78" s="283"/>
      <c r="H78" s="283"/>
      <c r="I78" s="126"/>
      <c r="J78" s="49"/>
      <c r="K78" s="49"/>
      <c r="L78" s="47"/>
    </row>
    <row r="79" spans="2:12" s="1" customFormat="1" ht="6.95" customHeight="1">
      <c r="B79" s="32"/>
      <c r="C79" s="49"/>
      <c r="D79" s="49"/>
      <c r="E79" s="49"/>
      <c r="F79" s="49"/>
      <c r="G79" s="49"/>
      <c r="H79" s="49"/>
      <c r="I79" s="126"/>
      <c r="J79" s="49"/>
      <c r="K79" s="49"/>
      <c r="L79" s="47"/>
    </row>
    <row r="80" spans="2:12" s="1" customFormat="1" ht="18" customHeight="1">
      <c r="B80" s="32"/>
      <c r="C80" s="51" t="s">
        <v>23</v>
      </c>
      <c r="D80" s="49"/>
      <c r="E80" s="49"/>
      <c r="F80" s="127" t="str">
        <f>F12</f>
        <v>Ul. Šponarova 1503/16</v>
      </c>
      <c r="G80" s="49"/>
      <c r="H80" s="49"/>
      <c r="I80" s="128" t="s">
        <v>25</v>
      </c>
      <c r="J80" s="59" t="str">
        <f>IF(J12="","",J12)</f>
        <v>2. 12. 2018</v>
      </c>
      <c r="K80" s="49"/>
      <c r="L80" s="47"/>
    </row>
    <row r="81" spans="2:65" s="1" customFormat="1" ht="6.95" customHeight="1">
      <c r="B81" s="32"/>
      <c r="C81" s="49"/>
      <c r="D81" s="49"/>
      <c r="E81" s="49"/>
      <c r="F81" s="49"/>
      <c r="G81" s="49"/>
      <c r="H81" s="49"/>
      <c r="I81" s="126"/>
      <c r="J81" s="49"/>
      <c r="K81" s="49"/>
      <c r="L81" s="47"/>
    </row>
    <row r="82" spans="2:65" s="1" customFormat="1">
      <c r="B82" s="32"/>
      <c r="C82" s="51" t="s">
        <v>27</v>
      </c>
      <c r="D82" s="49"/>
      <c r="E82" s="49"/>
      <c r="F82" s="127" t="str">
        <f>E15</f>
        <v>MŠ Harmonie</v>
      </c>
      <c r="G82" s="49"/>
      <c r="H82" s="49"/>
      <c r="I82" s="128" t="s">
        <v>34</v>
      </c>
      <c r="J82" s="127" t="str">
        <f>E21</f>
        <v>Ing. Dagmar Rudolfová, Ing. Miroslava Najman</v>
      </c>
      <c r="K82" s="49"/>
      <c r="L82" s="47"/>
    </row>
    <row r="83" spans="2:65" s="1" customFormat="1" ht="14.45" customHeight="1">
      <c r="B83" s="32"/>
      <c r="C83" s="51" t="s">
        <v>32</v>
      </c>
      <c r="D83" s="49"/>
      <c r="E83" s="49"/>
      <c r="F83" s="127" t="str">
        <f>IF(E18="","",E18)</f>
        <v/>
      </c>
      <c r="G83" s="49"/>
      <c r="H83" s="49"/>
      <c r="I83" s="126"/>
      <c r="J83" s="49"/>
      <c r="K83" s="49"/>
      <c r="L83" s="47"/>
    </row>
    <row r="84" spans="2:65" s="1" customFormat="1" ht="10.35" customHeight="1">
      <c r="B84" s="32"/>
      <c r="C84" s="49"/>
      <c r="D84" s="49"/>
      <c r="E84" s="49"/>
      <c r="F84" s="49"/>
      <c r="G84" s="49"/>
      <c r="H84" s="49"/>
      <c r="I84" s="126"/>
      <c r="J84" s="49"/>
      <c r="K84" s="49"/>
      <c r="L84" s="47"/>
    </row>
    <row r="85" spans="2:65" s="9" customFormat="1" ht="29.25" customHeight="1">
      <c r="B85" s="129"/>
      <c r="C85" s="130" t="s">
        <v>172</v>
      </c>
      <c r="D85" s="131" t="s">
        <v>59</v>
      </c>
      <c r="E85" s="131" t="s">
        <v>55</v>
      </c>
      <c r="F85" s="131" t="s">
        <v>173</v>
      </c>
      <c r="G85" s="131" t="s">
        <v>174</v>
      </c>
      <c r="H85" s="131" t="s">
        <v>175</v>
      </c>
      <c r="I85" s="132" t="s">
        <v>176</v>
      </c>
      <c r="J85" s="131" t="s">
        <v>165</v>
      </c>
      <c r="K85" s="133" t="s">
        <v>177</v>
      </c>
      <c r="L85" s="134"/>
      <c r="M85" s="66" t="s">
        <v>178</v>
      </c>
      <c r="N85" s="67" t="s">
        <v>44</v>
      </c>
      <c r="O85" s="67" t="s">
        <v>179</v>
      </c>
      <c r="P85" s="67" t="s">
        <v>180</v>
      </c>
      <c r="Q85" s="67" t="s">
        <v>181</v>
      </c>
      <c r="R85" s="67" t="s">
        <v>182</v>
      </c>
      <c r="S85" s="67" t="s">
        <v>183</v>
      </c>
      <c r="T85" s="68" t="s">
        <v>184</v>
      </c>
    </row>
    <row r="86" spans="2:65" s="1" customFormat="1" ht="29.25" customHeight="1">
      <c r="B86" s="32"/>
      <c r="C86" s="72" t="s">
        <v>166</v>
      </c>
      <c r="D86" s="49"/>
      <c r="E86" s="49"/>
      <c r="F86" s="49"/>
      <c r="G86" s="49"/>
      <c r="H86" s="49"/>
      <c r="I86" s="126"/>
      <c r="J86" s="135">
        <f>BK86</f>
        <v>0</v>
      </c>
      <c r="K86" s="49"/>
      <c r="L86" s="47"/>
      <c r="M86" s="69"/>
      <c r="N86" s="70"/>
      <c r="O86" s="70"/>
      <c r="P86" s="136">
        <f>P87</f>
        <v>0</v>
      </c>
      <c r="Q86" s="70"/>
      <c r="R86" s="136">
        <f>R87</f>
        <v>0</v>
      </c>
      <c r="S86" s="70"/>
      <c r="T86" s="137">
        <f>T87</f>
        <v>0</v>
      </c>
      <c r="AT86" s="23" t="s">
        <v>73</v>
      </c>
      <c r="AU86" s="23" t="s">
        <v>167</v>
      </c>
      <c r="BK86" s="138">
        <f>BK87</f>
        <v>0</v>
      </c>
    </row>
    <row r="87" spans="2:65" s="10" customFormat="1" ht="37.35" customHeight="1">
      <c r="B87" s="139"/>
      <c r="C87" s="140"/>
      <c r="D87" s="141" t="s">
        <v>73</v>
      </c>
      <c r="E87" s="142" t="s">
        <v>185</v>
      </c>
      <c r="F87" s="142" t="s">
        <v>185</v>
      </c>
      <c r="G87" s="140"/>
      <c r="H87" s="140"/>
      <c r="I87" s="143"/>
      <c r="J87" s="144">
        <f>BK87</f>
        <v>0</v>
      </c>
      <c r="K87" s="140"/>
      <c r="L87" s="145"/>
      <c r="M87" s="146"/>
      <c r="N87" s="347"/>
      <c r="O87" s="347"/>
      <c r="P87" s="348">
        <f>P88+P93+P98+P103+P108+P113+P118+P123+P128</f>
        <v>0</v>
      </c>
      <c r="Q87" s="347"/>
      <c r="R87" s="348">
        <f>R88+R93+R98+R103+R108+R113+R118+R123+R128</f>
        <v>0</v>
      </c>
      <c r="S87" s="347"/>
      <c r="T87" s="147">
        <f>T88+T93+T98+T103+T108+T113+T118+T123+T128</f>
        <v>0</v>
      </c>
      <c r="AR87" s="148" t="s">
        <v>82</v>
      </c>
      <c r="AT87" s="149" t="s">
        <v>73</v>
      </c>
      <c r="AU87" s="149" t="s">
        <v>74</v>
      </c>
      <c r="AY87" s="148" t="s">
        <v>187</v>
      </c>
      <c r="BK87" s="150">
        <f>BK88+BK93+BK98+BK103+BK108+BK113+BK118+BK123+BK128</f>
        <v>0</v>
      </c>
    </row>
    <row r="88" spans="2:65" s="10" customFormat="1" ht="19.899999999999999" customHeight="1">
      <c r="B88" s="139"/>
      <c r="C88" s="140"/>
      <c r="D88" s="141" t="s">
        <v>73</v>
      </c>
      <c r="E88" s="151" t="s">
        <v>219</v>
      </c>
      <c r="F88" s="151" t="s">
        <v>743</v>
      </c>
      <c r="G88" s="140"/>
      <c r="H88" s="140"/>
      <c r="I88" s="143"/>
      <c r="J88" s="152">
        <f>BK88</f>
        <v>0</v>
      </c>
      <c r="K88" s="140"/>
      <c r="L88" s="145"/>
      <c r="M88" s="146"/>
      <c r="N88" s="347"/>
      <c r="O88" s="347"/>
      <c r="P88" s="348">
        <f>SUM(P89:P92)</f>
        <v>0</v>
      </c>
      <c r="Q88" s="347"/>
      <c r="R88" s="348">
        <f>SUM(R89:R92)</f>
        <v>0</v>
      </c>
      <c r="S88" s="347"/>
      <c r="T88" s="147">
        <f>SUM(T89:T92)</f>
        <v>0</v>
      </c>
      <c r="AR88" s="148" t="s">
        <v>82</v>
      </c>
      <c r="AT88" s="149" t="s">
        <v>73</v>
      </c>
      <c r="AU88" s="149" t="s">
        <v>82</v>
      </c>
      <c r="AY88" s="148" t="s">
        <v>187</v>
      </c>
      <c r="BK88" s="150">
        <f>SUM(BK89:BK92)</f>
        <v>0</v>
      </c>
    </row>
    <row r="89" spans="2:65" s="1" customFormat="1" ht="16.5" customHeight="1">
      <c r="B89" s="32"/>
      <c r="C89" s="153" t="s">
        <v>126</v>
      </c>
      <c r="D89" s="153" t="s">
        <v>189</v>
      </c>
      <c r="E89" s="154" t="s">
        <v>744</v>
      </c>
      <c r="F89" s="155" t="s">
        <v>745</v>
      </c>
      <c r="G89" s="156" t="s">
        <v>313</v>
      </c>
      <c r="H89" s="157">
        <v>1</v>
      </c>
      <c r="I89" s="158"/>
      <c r="J89" s="159">
        <f>ROUND(I89*H89,2)</f>
        <v>0</v>
      </c>
      <c r="K89" s="155" t="s">
        <v>21</v>
      </c>
      <c r="L89" s="47"/>
      <c r="M89" s="160" t="s">
        <v>21</v>
      </c>
      <c r="N89" s="349" t="s">
        <v>45</v>
      </c>
      <c r="O89" s="308"/>
      <c r="P89" s="350">
        <f>O89*H89</f>
        <v>0</v>
      </c>
      <c r="Q89" s="350">
        <v>0</v>
      </c>
      <c r="R89" s="350">
        <f>Q89*H89</f>
        <v>0</v>
      </c>
      <c r="S89" s="350">
        <v>0</v>
      </c>
      <c r="T89" s="161">
        <f>S89*H89</f>
        <v>0</v>
      </c>
      <c r="AR89" s="23" t="s">
        <v>194</v>
      </c>
      <c r="AT89" s="23" t="s">
        <v>189</v>
      </c>
      <c r="AU89" s="23" t="s">
        <v>84</v>
      </c>
      <c r="AY89" s="23" t="s">
        <v>187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23" t="s">
        <v>82</v>
      </c>
      <c r="BK89" s="162">
        <f>ROUND(I89*H89,2)</f>
        <v>0</v>
      </c>
      <c r="BL89" s="23" t="s">
        <v>194</v>
      </c>
      <c r="BM89" s="23" t="s">
        <v>746</v>
      </c>
    </row>
    <row r="90" spans="2:65" s="11" customFormat="1">
      <c r="B90" s="163"/>
      <c r="C90" s="164"/>
      <c r="D90" s="165" t="s">
        <v>196</v>
      </c>
      <c r="E90" s="166" t="s">
        <v>21</v>
      </c>
      <c r="F90" s="167" t="s">
        <v>747</v>
      </c>
      <c r="G90" s="164"/>
      <c r="H90" s="166" t="s">
        <v>21</v>
      </c>
      <c r="I90" s="168"/>
      <c r="J90" s="164"/>
      <c r="K90" s="164"/>
      <c r="L90" s="169"/>
      <c r="M90" s="170"/>
      <c r="N90" s="351"/>
      <c r="O90" s="351"/>
      <c r="P90" s="351"/>
      <c r="Q90" s="351"/>
      <c r="R90" s="351"/>
      <c r="S90" s="351"/>
      <c r="T90" s="171"/>
      <c r="AT90" s="172" t="s">
        <v>196</v>
      </c>
      <c r="AU90" s="172" t="s">
        <v>84</v>
      </c>
      <c r="AV90" s="11" t="s">
        <v>82</v>
      </c>
      <c r="AW90" s="11" t="s">
        <v>37</v>
      </c>
      <c r="AX90" s="11" t="s">
        <v>74</v>
      </c>
      <c r="AY90" s="172" t="s">
        <v>187</v>
      </c>
    </row>
    <row r="91" spans="2:65" s="11" customFormat="1">
      <c r="B91" s="163"/>
      <c r="C91" s="164"/>
      <c r="D91" s="165" t="s">
        <v>196</v>
      </c>
      <c r="E91" s="166" t="s">
        <v>21</v>
      </c>
      <c r="F91" s="167" t="s">
        <v>748</v>
      </c>
      <c r="G91" s="164"/>
      <c r="H91" s="166" t="s">
        <v>21</v>
      </c>
      <c r="I91" s="168"/>
      <c r="J91" s="164"/>
      <c r="K91" s="164"/>
      <c r="L91" s="169"/>
      <c r="M91" s="170"/>
      <c r="N91" s="351"/>
      <c r="O91" s="351"/>
      <c r="P91" s="351"/>
      <c r="Q91" s="351"/>
      <c r="R91" s="351"/>
      <c r="S91" s="351"/>
      <c r="T91" s="171"/>
      <c r="AT91" s="172" t="s">
        <v>196</v>
      </c>
      <c r="AU91" s="172" t="s">
        <v>84</v>
      </c>
      <c r="AV91" s="11" t="s">
        <v>82</v>
      </c>
      <c r="AW91" s="11" t="s">
        <v>37</v>
      </c>
      <c r="AX91" s="11" t="s">
        <v>74</v>
      </c>
      <c r="AY91" s="172" t="s">
        <v>187</v>
      </c>
    </row>
    <row r="92" spans="2:65" s="12" customFormat="1">
      <c r="B92" s="173"/>
      <c r="C92" s="174"/>
      <c r="D92" s="165" t="s">
        <v>196</v>
      </c>
      <c r="E92" s="175" t="s">
        <v>21</v>
      </c>
      <c r="F92" s="176" t="s">
        <v>82</v>
      </c>
      <c r="G92" s="174"/>
      <c r="H92" s="177">
        <v>1</v>
      </c>
      <c r="I92" s="178"/>
      <c r="J92" s="174"/>
      <c r="K92" s="174"/>
      <c r="L92" s="179"/>
      <c r="M92" s="180"/>
      <c r="N92" s="352"/>
      <c r="O92" s="352"/>
      <c r="P92" s="352"/>
      <c r="Q92" s="352"/>
      <c r="R92" s="352"/>
      <c r="S92" s="352"/>
      <c r="T92" s="181"/>
      <c r="AT92" s="182" t="s">
        <v>196</v>
      </c>
      <c r="AU92" s="182" t="s">
        <v>84</v>
      </c>
      <c r="AV92" s="12" t="s">
        <v>84</v>
      </c>
      <c r="AW92" s="12" t="s">
        <v>37</v>
      </c>
      <c r="AX92" s="12" t="s">
        <v>82</v>
      </c>
      <c r="AY92" s="182" t="s">
        <v>187</v>
      </c>
    </row>
    <row r="93" spans="2:65" s="10" customFormat="1" ht="29.85" customHeight="1">
      <c r="B93" s="139"/>
      <c r="C93" s="140"/>
      <c r="D93" s="141" t="s">
        <v>73</v>
      </c>
      <c r="E93" s="151" t="s">
        <v>222</v>
      </c>
      <c r="F93" s="151" t="s">
        <v>749</v>
      </c>
      <c r="G93" s="140"/>
      <c r="H93" s="140"/>
      <c r="I93" s="143"/>
      <c r="J93" s="152">
        <f>BK93</f>
        <v>0</v>
      </c>
      <c r="K93" s="140"/>
      <c r="L93" s="145"/>
      <c r="M93" s="146"/>
      <c r="N93" s="347"/>
      <c r="O93" s="347"/>
      <c r="P93" s="348">
        <f>SUM(P94:P97)</f>
        <v>0</v>
      </c>
      <c r="Q93" s="347"/>
      <c r="R93" s="348">
        <f>SUM(R94:R97)</f>
        <v>0</v>
      </c>
      <c r="S93" s="347"/>
      <c r="T93" s="147">
        <f>SUM(T94:T97)</f>
        <v>0</v>
      </c>
      <c r="AR93" s="148" t="s">
        <v>82</v>
      </c>
      <c r="AT93" s="149" t="s">
        <v>73</v>
      </c>
      <c r="AU93" s="149" t="s">
        <v>82</v>
      </c>
      <c r="AY93" s="148" t="s">
        <v>187</v>
      </c>
      <c r="BK93" s="150">
        <f>SUM(BK94:BK97)</f>
        <v>0</v>
      </c>
    </row>
    <row r="94" spans="2:65" s="1" customFormat="1" ht="16.5" customHeight="1">
      <c r="B94" s="32"/>
      <c r="C94" s="153" t="s">
        <v>129</v>
      </c>
      <c r="D94" s="153" t="s">
        <v>189</v>
      </c>
      <c r="E94" s="154" t="s">
        <v>358</v>
      </c>
      <c r="F94" s="155" t="s">
        <v>750</v>
      </c>
      <c r="G94" s="156" t="s">
        <v>313</v>
      </c>
      <c r="H94" s="157">
        <v>1</v>
      </c>
      <c r="I94" s="158"/>
      <c r="J94" s="159">
        <f>ROUND(I94*H94,2)</f>
        <v>0</v>
      </c>
      <c r="K94" s="155" t="s">
        <v>21</v>
      </c>
      <c r="L94" s="47"/>
      <c r="M94" s="160" t="s">
        <v>21</v>
      </c>
      <c r="N94" s="349" t="s">
        <v>45</v>
      </c>
      <c r="O94" s="308"/>
      <c r="P94" s="350">
        <f>O94*H94</f>
        <v>0</v>
      </c>
      <c r="Q94" s="350">
        <v>0</v>
      </c>
      <c r="R94" s="350">
        <f>Q94*H94</f>
        <v>0</v>
      </c>
      <c r="S94" s="350">
        <v>0</v>
      </c>
      <c r="T94" s="161">
        <f>S94*H94</f>
        <v>0</v>
      </c>
      <c r="AR94" s="23" t="s">
        <v>194</v>
      </c>
      <c r="AT94" s="23" t="s">
        <v>189</v>
      </c>
      <c r="AU94" s="23" t="s">
        <v>84</v>
      </c>
      <c r="AY94" s="23" t="s">
        <v>187</v>
      </c>
      <c r="BE94" s="162">
        <f>IF(N94="základní",J94,0)</f>
        <v>0</v>
      </c>
      <c r="BF94" s="162">
        <f>IF(N94="snížená",J94,0)</f>
        <v>0</v>
      </c>
      <c r="BG94" s="162">
        <f>IF(N94="zákl. přenesená",J94,0)</f>
        <v>0</v>
      </c>
      <c r="BH94" s="162">
        <f>IF(N94="sníž. přenesená",J94,0)</f>
        <v>0</v>
      </c>
      <c r="BI94" s="162">
        <f>IF(N94="nulová",J94,0)</f>
        <v>0</v>
      </c>
      <c r="BJ94" s="23" t="s">
        <v>82</v>
      </c>
      <c r="BK94" s="162">
        <f>ROUND(I94*H94,2)</f>
        <v>0</v>
      </c>
      <c r="BL94" s="23" t="s">
        <v>194</v>
      </c>
      <c r="BM94" s="23" t="s">
        <v>751</v>
      </c>
    </row>
    <row r="95" spans="2:65" s="11" customFormat="1">
      <c r="B95" s="163"/>
      <c r="C95" s="164"/>
      <c r="D95" s="165" t="s">
        <v>196</v>
      </c>
      <c r="E95" s="166" t="s">
        <v>21</v>
      </c>
      <c r="F95" s="167" t="s">
        <v>752</v>
      </c>
      <c r="G95" s="164"/>
      <c r="H95" s="166" t="s">
        <v>21</v>
      </c>
      <c r="I95" s="168"/>
      <c r="J95" s="164"/>
      <c r="K95" s="164"/>
      <c r="L95" s="169"/>
      <c r="M95" s="170"/>
      <c r="N95" s="351"/>
      <c r="O95" s="351"/>
      <c r="P95" s="351"/>
      <c r="Q95" s="351"/>
      <c r="R95" s="351"/>
      <c r="S95" s="351"/>
      <c r="T95" s="171"/>
      <c r="AT95" s="172" t="s">
        <v>196</v>
      </c>
      <c r="AU95" s="172" t="s">
        <v>84</v>
      </c>
      <c r="AV95" s="11" t="s">
        <v>82</v>
      </c>
      <c r="AW95" s="11" t="s">
        <v>37</v>
      </c>
      <c r="AX95" s="11" t="s">
        <v>74</v>
      </c>
      <c r="AY95" s="172" t="s">
        <v>187</v>
      </c>
    </row>
    <row r="96" spans="2:65" s="11" customFormat="1">
      <c r="B96" s="163"/>
      <c r="C96" s="164"/>
      <c r="D96" s="165" t="s">
        <v>196</v>
      </c>
      <c r="E96" s="166" t="s">
        <v>21</v>
      </c>
      <c r="F96" s="167" t="s">
        <v>748</v>
      </c>
      <c r="G96" s="164"/>
      <c r="H96" s="166" t="s">
        <v>21</v>
      </c>
      <c r="I96" s="168"/>
      <c r="J96" s="164"/>
      <c r="K96" s="164"/>
      <c r="L96" s="169"/>
      <c r="M96" s="170"/>
      <c r="N96" s="351"/>
      <c r="O96" s="351"/>
      <c r="P96" s="351"/>
      <c r="Q96" s="351"/>
      <c r="R96" s="351"/>
      <c r="S96" s="351"/>
      <c r="T96" s="171"/>
      <c r="AT96" s="172" t="s">
        <v>196</v>
      </c>
      <c r="AU96" s="172" t="s">
        <v>84</v>
      </c>
      <c r="AV96" s="11" t="s">
        <v>82</v>
      </c>
      <c r="AW96" s="11" t="s">
        <v>37</v>
      </c>
      <c r="AX96" s="11" t="s">
        <v>74</v>
      </c>
      <c r="AY96" s="172" t="s">
        <v>187</v>
      </c>
    </row>
    <row r="97" spans="2:65" s="12" customFormat="1">
      <c r="B97" s="173"/>
      <c r="C97" s="174"/>
      <c r="D97" s="165" t="s">
        <v>196</v>
      </c>
      <c r="E97" s="175" t="s">
        <v>21</v>
      </c>
      <c r="F97" s="176" t="s">
        <v>82</v>
      </c>
      <c r="G97" s="174"/>
      <c r="H97" s="177">
        <v>1</v>
      </c>
      <c r="I97" s="178"/>
      <c r="J97" s="174"/>
      <c r="K97" s="174"/>
      <c r="L97" s="179"/>
      <c r="M97" s="180"/>
      <c r="N97" s="352"/>
      <c r="O97" s="352"/>
      <c r="P97" s="352"/>
      <c r="Q97" s="352"/>
      <c r="R97" s="352"/>
      <c r="S97" s="352"/>
      <c r="T97" s="181"/>
      <c r="AT97" s="182" t="s">
        <v>196</v>
      </c>
      <c r="AU97" s="182" t="s">
        <v>84</v>
      </c>
      <c r="AV97" s="12" t="s">
        <v>84</v>
      </c>
      <c r="AW97" s="12" t="s">
        <v>37</v>
      </c>
      <c r="AX97" s="12" t="s">
        <v>82</v>
      </c>
      <c r="AY97" s="182" t="s">
        <v>187</v>
      </c>
    </row>
    <row r="98" spans="2:65" s="10" customFormat="1" ht="29.85" customHeight="1">
      <c r="B98" s="139"/>
      <c r="C98" s="140"/>
      <c r="D98" s="141" t="s">
        <v>73</v>
      </c>
      <c r="E98" s="151" t="s">
        <v>109</v>
      </c>
      <c r="F98" s="151" t="s">
        <v>753</v>
      </c>
      <c r="G98" s="140"/>
      <c r="H98" s="140"/>
      <c r="I98" s="143"/>
      <c r="J98" s="152">
        <f>BK98</f>
        <v>0</v>
      </c>
      <c r="K98" s="140"/>
      <c r="L98" s="145"/>
      <c r="M98" s="146"/>
      <c r="N98" s="347"/>
      <c r="O98" s="347"/>
      <c r="P98" s="348">
        <f>SUM(P99:P102)</f>
        <v>0</v>
      </c>
      <c r="Q98" s="347"/>
      <c r="R98" s="348">
        <f>SUM(R99:R102)</f>
        <v>0</v>
      </c>
      <c r="S98" s="347"/>
      <c r="T98" s="147">
        <f>SUM(T99:T102)</f>
        <v>0</v>
      </c>
      <c r="AR98" s="148" t="s">
        <v>82</v>
      </c>
      <c r="AT98" s="149" t="s">
        <v>73</v>
      </c>
      <c r="AU98" s="149" t="s">
        <v>82</v>
      </c>
      <c r="AY98" s="148" t="s">
        <v>187</v>
      </c>
      <c r="BK98" s="150">
        <f>SUM(BK99:BK102)</f>
        <v>0</v>
      </c>
    </row>
    <row r="99" spans="2:65" s="1" customFormat="1" ht="16.5" customHeight="1">
      <c r="B99" s="32"/>
      <c r="C99" s="153" t="s">
        <v>118</v>
      </c>
      <c r="D99" s="153" t="s">
        <v>189</v>
      </c>
      <c r="E99" s="154" t="s">
        <v>754</v>
      </c>
      <c r="F99" s="155" t="s">
        <v>755</v>
      </c>
      <c r="G99" s="156" t="s">
        <v>313</v>
      </c>
      <c r="H99" s="157">
        <v>1</v>
      </c>
      <c r="I99" s="158"/>
      <c r="J99" s="159">
        <f>ROUND(I99*H99,2)</f>
        <v>0</v>
      </c>
      <c r="K99" s="155" t="s">
        <v>21</v>
      </c>
      <c r="L99" s="47"/>
      <c r="M99" s="160" t="s">
        <v>21</v>
      </c>
      <c r="N99" s="349" t="s">
        <v>45</v>
      </c>
      <c r="O99" s="308"/>
      <c r="P99" s="350">
        <f>O99*H99</f>
        <v>0</v>
      </c>
      <c r="Q99" s="350">
        <v>0</v>
      </c>
      <c r="R99" s="350">
        <f>Q99*H99</f>
        <v>0</v>
      </c>
      <c r="S99" s="350">
        <v>0</v>
      </c>
      <c r="T99" s="161">
        <f>S99*H99</f>
        <v>0</v>
      </c>
      <c r="AR99" s="23" t="s">
        <v>194</v>
      </c>
      <c r="AT99" s="23" t="s">
        <v>189</v>
      </c>
      <c r="AU99" s="23" t="s">
        <v>84</v>
      </c>
      <c r="AY99" s="23" t="s">
        <v>187</v>
      </c>
      <c r="BE99" s="162">
        <f>IF(N99="základní",J99,0)</f>
        <v>0</v>
      </c>
      <c r="BF99" s="162">
        <f>IF(N99="snížená",J99,0)</f>
        <v>0</v>
      </c>
      <c r="BG99" s="162">
        <f>IF(N99="zákl. přenesená",J99,0)</f>
        <v>0</v>
      </c>
      <c r="BH99" s="162">
        <f>IF(N99="sníž. přenesená",J99,0)</f>
        <v>0</v>
      </c>
      <c r="BI99" s="162">
        <f>IF(N99="nulová",J99,0)</f>
        <v>0</v>
      </c>
      <c r="BJ99" s="23" t="s">
        <v>82</v>
      </c>
      <c r="BK99" s="162">
        <f>ROUND(I99*H99,2)</f>
        <v>0</v>
      </c>
      <c r="BL99" s="23" t="s">
        <v>194</v>
      </c>
      <c r="BM99" s="23" t="s">
        <v>756</v>
      </c>
    </row>
    <row r="100" spans="2:65" s="11" customFormat="1">
      <c r="B100" s="163"/>
      <c r="C100" s="164"/>
      <c r="D100" s="165" t="s">
        <v>196</v>
      </c>
      <c r="E100" s="166" t="s">
        <v>21</v>
      </c>
      <c r="F100" s="167" t="s">
        <v>757</v>
      </c>
      <c r="G100" s="164"/>
      <c r="H100" s="166" t="s">
        <v>21</v>
      </c>
      <c r="I100" s="168"/>
      <c r="J100" s="164"/>
      <c r="K100" s="164"/>
      <c r="L100" s="169"/>
      <c r="M100" s="170"/>
      <c r="N100" s="351"/>
      <c r="O100" s="351"/>
      <c r="P100" s="351"/>
      <c r="Q100" s="351"/>
      <c r="R100" s="351"/>
      <c r="S100" s="351"/>
      <c r="T100" s="171"/>
      <c r="AT100" s="172" t="s">
        <v>196</v>
      </c>
      <c r="AU100" s="172" t="s">
        <v>84</v>
      </c>
      <c r="AV100" s="11" t="s">
        <v>82</v>
      </c>
      <c r="AW100" s="11" t="s">
        <v>37</v>
      </c>
      <c r="AX100" s="11" t="s">
        <v>74</v>
      </c>
      <c r="AY100" s="172" t="s">
        <v>187</v>
      </c>
    </row>
    <row r="101" spans="2:65" s="11" customFormat="1">
      <c r="B101" s="163"/>
      <c r="C101" s="164"/>
      <c r="D101" s="165" t="s">
        <v>196</v>
      </c>
      <c r="E101" s="166" t="s">
        <v>21</v>
      </c>
      <c r="F101" s="167" t="s">
        <v>748</v>
      </c>
      <c r="G101" s="164"/>
      <c r="H101" s="166" t="s">
        <v>21</v>
      </c>
      <c r="I101" s="168"/>
      <c r="J101" s="164"/>
      <c r="K101" s="164"/>
      <c r="L101" s="169"/>
      <c r="M101" s="170"/>
      <c r="N101" s="351"/>
      <c r="O101" s="351"/>
      <c r="P101" s="351"/>
      <c r="Q101" s="351"/>
      <c r="R101" s="351"/>
      <c r="S101" s="351"/>
      <c r="T101" s="171"/>
      <c r="AT101" s="172" t="s">
        <v>196</v>
      </c>
      <c r="AU101" s="172" t="s">
        <v>84</v>
      </c>
      <c r="AV101" s="11" t="s">
        <v>82</v>
      </c>
      <c r="AW101" s="11" t="s">
        <v>37</v>
      </c>
      <c r="AX101" s="11" t="s">
        <v>74</v>
      </c>
      <c r="AY101" s="172" t="s">
        <v>187</v>
      </c>
    </row>
    <row r="102" spans="2:65" s="12" customFormat="1">
      <c r="B102" s="173"/>
      <c r="C102" s="174"/>
      <c r="D102" s="165" t="s">
        <v>196</v>
      </c>
      <c r="E102" s="175" t="s">
        <v>21</v>
      </c>
      <c r="F102" s="176" t="s">
        <v>82</v>
      </c>
      <c r="G102" s="174"/>
      <c r="H102" s="177">
        <v>1</v>
      </c>
      <c r="I102" s="178"/>
      <c r="J102" s="174"/>
      <c r="K102" s="174"/>
      <c r="L102" s="179"/>
      <c r="M102" s="180"/>
      <c r="N102" s="352"/>
      <c r="O102" s="352"/>
      <c r="P102" s="352"/>
      <c r="Q102" s="352"/>
      <c r="R102" s="352"/>
      <c r="S102" s="352"/>
      <c r="T102" s="181"/>
      <c r="AT102" s="182" t="s">
        <v>196</v>
      </c>
      <c r="AU102" s="182" t="s">
        <v>84</v>
      </c>
      <c r="AV102" s="12" t="s">
        <v>84</v>
      </c>
      <c r="AW102" s="12" t="s">
        <v>37</v>
      </c>
      <c r="AX102" s="12" t="s">
        <v>82</v>
      </c>
      <c r="AY102" s="182" t="s">
        <v>187</v>
      </c>
    </row>
    <row r="103" spans="2:65" s="10" customFormat="1" ht="29.85" customHeight="1">
      <c r="B103" s="139"/>
      <c r="C103" s="140"/>
      <c r="D103" s="141" t="s">
        <v>73</v>
      </c>
      <c r="E103" s="151" t="s">
        <v>112</v>
      </c>
      <c r="F103" s="151" t="s">
        <v>758</v>
      </c>
      <c r="G103" s="140"/>
      <c r="H103" s="140"/>
      <c r="I103" s="143"/>
      <c r="J103" s="152">
        <f>BK103</f>
        <v>0</v>
      </c>
      <c r="K103" s="140"/>
      <c r="L103" s="145"/>
      <c r="M103" s="146"/>
      <c r="N103" s="347"/>
      <c r="O103" s="347"/>
      <c r="P103" s="348">
        <f>SUM(P104:P107)</f>
        <v>0</v>
      </c>
      <c r="Q103" s="347"/>
      <c r="R103" s="348">
        <f>SUM(R104:R107)</f>
        <v>0</v>
      </c>
      <c r="S103" s="347"/>
      <c r="T103" s="147">
        <f>SUM(T104:T107)</f>
        <v>0</v>
      </c>
      <c r="AR103" s="148" t="s">
        <v>82</v>
      </c>
      <c r="AT103" s="149" t="s">
        <v>73</v>
      </c>
      <c r="AU103" s="149" t="s">
        <v>82</v>
      </c>
      <c r="AY103" s="148" t="s">
        <v>187</v>
      </c>
      <c r="BK103" s="150">
        <f>SUM(BK104:BK107)</f>
        <v>0</v>
      </c>
    </row>
    <row r="104" spans="2:65" s="1" customFormat="1" ht="16.5" customHeight="1">
      <c r="B104" s="32"/>
      <c r="C104" s="153" t="s">
        <v>121</v>
      </c>
      <c r="D104" s="153" t="s">
        <v>189</v>
      </c>
      <c r="E104" s="154" t="s">
        <v>759</v>
      </c>
      <c r="F104" s="155" t="s">
        <v>760</v>
      </c>
      <c r="G104" s="156" t="s">
        <v>313</v>
      </c>
      <c r="H104" s="157">
        <v>1</v>
      </c>
      <c r="I104" s="158"/>
      <c r="J104" s="159">
        <f>ROUND(I104*H104,2)</f>
        <v>0</v>
      </c>
      <c r="K104" s="155" t="s">
        <v>21</v>
      </c>
      <c r="L104" s="47"/>
      <c r="M104" s="160" t="s">
        <v>21</v>
      </c>
      <c r="N104" s="349" t="s">
        <v>45</v>
      </c>
      <c r="O104" s="308"/>
      <c r="P104" s="350">
        <f>O104*H104</f>
        <v>0</v>
      </c>
      <c r="Q104" s="350">
        <v>0</v>
      </c>
      <c r="R104" s="350">
        <f>Q104*H104</f>
        <v>0</v>
      </c>
      <c r="S104" s="350">
        <v>0</v>
      </c>
      <c r="T104" s="161">
        <f>S104*H104</f>
        <v>0</v>
      </c>
      <c r="AR104" s="23" t="s">
        <v>194</v>
      </c>
      <c r="AT104" s="23" t="s">
        <v>189</v>
      </c>
      <c r="AU104" s="23" t="s">
        <v>84</v>
      </c>
      <c r="AY104" s="23" t="s">
        <v>187</v>
      </c>
      <c r="BE104" s="162">
        <f>IF(N104="základní",J104,0)</f>
        <v>0</v>
      </c>
      <c r="BF104" s="162">
        <f>IF(N104="snížená",J104,0)</f>
        <v>0</v>
      </c>
      <c r="BG104" s="162">
        <f>IF(N104="zákl. přenesená",J104,0)</f>
        <v>0</v>
      </c>
      <c r="BH104" s="162">
        <f>IF(N104="sníž. přenesená",J104,0)</f>
        <v>0</v>
      </c>
      <c r="BI104" s="162">
        <f>IF(N104="nulová",J104,0)</f>
        <v>0</v>
      </c>
      <c r="BJ104" s="23" t="s">
        <v>82</v>
      </c>
      <c r="BK104" s="162">
        <f>ROUND(I104*H104,2)</f>
        <v>0</v>
      </c>
      <c r="BL104" s="23" t="s">
        <v>194</v>
      </c>
      <c r="BM104" s="23" t="s">
        <v>761</v>
      </c>
    </row>
    <row r="105" spans="2:65" s="11" customFormat="1">
      <c r="B105" s="163"/>
      <c r="C105" s="164"/>
      <c r="D105" s="165" t="s">
        <v>196</v>
      </c>
      <c r="E105" s="166" t="s">
        <v>21</v>
      </c>
      <c r="F105" s="167" t="s">
        <v>762</v>
      </c>
      <c r="G105" s="164"/>
      <c r="H105" s="166" t="s">
        <v>21</v>
      </c>
      <c r="I105" s="168"/>
      <c r="J105" s="164"/>
      <c r="K105" s="164"/>
      <c r="L105" s="169"/>
      <c r="M105" s="170"/>
      <c r="N105" s="351"/>
      <c r="O105" s="351"/>
      <c r="P105" s="351"/>
      <c r="Q105" s="351"/>
      <c r="R105" s="351"/>
      <c r="S105" s="351"/>
      <c r="T105" s="171"/>
      <c r="AT105" s="172" t="s">
        <v>196</v>
      </c>
      <c r="AU105" s="172" t="s">
        <v>84</v>
      </c>
      <c r="AV105" s="11" t="s">
        <v>82</v>
      </c>
      <c r="AW105" s="11" t="s">
        <v>37</v>
      </c>
      <c r="AX105" s="11" t="s">
        <v>74</v>
      </c>
      <c r="AY105" s="172" t="s">
        <v>187</v>
      </c>
    </row>
    <row r="106" spans="2:65" s="11" customFormat="1">
      <c r="B106" s="163"/>
      <c r="C106" s="164"/>
      <c r="D106" s="165" t="s">
        <v>196</v>
      </c>
      <c r="E106" s="166" t="s">
        <v>21</v>
      </c>
      <c r="F106" s="167" t="s">
        <v>748</v>
      </c>
      <c r="G106" s="164"/>
      <c r="H106" s="166" t="s">
        <v>21</v>
      </c>
      <c r="I106" s="168"/>
      <c r="J106" s="164"/>
      <c r="K106" s="164"/>
      <c r="L106" s="169"/>
      <c r="M106" s="170"/>
      <c r="N106" s="351"/>
      <c r="O106" s="351"/>
      <c r="P106" s="351"/>
      <c r="Q106" s="351"/>
      <c r="R106" s="351"/>
      <c r="S106" s="351"/>
      <c r="T106" s="171"/>
      <c r="AT106" s="172" t="s">
        <v>196</v>
      </c>
      <c r="AU106" s="172" t="s">
        <v>84</v>
      </c>
      <c r="AV106" s="11" t="s">
        <v>82</v>
      </c>
      <c r="AW106" s="11" t="s">
        <v>37</v>
      </c>
      <c r="AX106" s="11" t="s">
        <v>74</v>
      </c>
      <c r="AY106" s="172" t="s">
        <v>187</v>
      </c>
    </row>
    <row r="107" spans="2:65" s="12" customFormat="1">
      <c r="B107" s="173"/>
      <c r="C107" s="174"/>
      <c r="D107" s="165" t="s">
        <v>196</v>
      </c>
      <c r="E107" s="175" t="s">
        <v>21</v>
      </c>
      <c r="F107" s="176" t="s">
        <v>82</v>
      </c>
      <c r="G107" s="174"/>
      <c r="H107" s="177">
        <v>1</v>
      </c>
      <c r="I107" s="178"/>
      <c r="J107" s="174"/>
      <c r="K107" s="174"/>
      <c r="L107" s="179"/>
      <c r="M107" s="180"/>
      <c r="N107" s="352"/>
      <c r="O107" s="352"/>
      <c r="P107" s="352"/>
      <c r="Q107" s="352"/>
      <c r="R107" s="352"/>
      <c r="S107" s="352"/>
      <c r="T107" s="181"/>
      <c r="AT107" s="182" t="s">
        <v>196</v>
      </c>
      <c r="AU107" s="182" t="s">
        <v>84</v>
      </c>
      <c r="AV107" s="12" t="s">
        <v>84</v>
      </c>
      <c r="AW107" s="12" t="s">
        <v>37</v>
      </c>
      <c r="AX107" s="12" t="s">
        <v>82</v>
      </c>
      <c r="AY107" s="182" t="s">
        <v>187</v>
      </c>
    </row>
    <row r="108" spans="2:65" s="10" customFormat="1" ht="29.85" customHeight="1">
      <c r="B108" s="139"/>
      <c r="C108" s="140"/>
      <c r="D108" s="141" t="s">
        <v>73</v>
      </c>
      <c r="E108" s="151" t="s">
        <v>115</v>
      </c>
      <c r="F108" s="151" t="s">
        <v>763</v>
      </c>
      <c r="G108" s="140"/>
      <c r="H108" s="140"/>
      <c r="I108" s="143"/>
      <c r="J108" s="152">
        <f>BK108</f>
        <v>0</v>
      </c>
      <c r="K108" s="140"/>
      <c r="L108" s="145"/>
      <c r="M108" s="146"/>
      <c r="N108" s="347"/>
      <c r="O108" s="347"/>
      <c r="P108" s="348">
        <f>SUM(P109:P112)</f>
        <v>0</v>
      </c>
      <c r="Q108" s="347"/>
      <c r="R108" s="348">
        <f>SUM(R109:R112)</f>
        <v>0</v>
      </c>
      <c r="S108" s="347"/>
      <c r="T108" s="147">
        <f>SUM(T109:T112)</f>
        <v>0</v>
      </c>
      <c r="AR108" s="148" t="s">
        <v>82</v>
      </c>
      <c r="AT108" s="149" t="s">
        <v>73</v>
      </c>
      <c r="AU108" s="149" t="s">
        <v>82</v>
      </c>
      <c r="AY108" s="148" t="s">
        <v>187</v>
      </c>
      <c r="BK108" s="150">
        <f>SUM(BK109:BK112)</f>
        <v>0</v>
      </c>
    </row>
    <row r="109" spans="2:65" s="1" customFormat="1" ht="16.5" customHeight="1">
      <c r="B109" s="32"/>
      <c r="C109" s="153" t="s">
        <v>10</v>
      </c>
      <c r="D109" s="153" t="s">
        <v>189</v>
      </c>
      <c r="E109" s="154" t="s">
        <v>764</v>
      </c>
      <c r="F109" s="155" t="s">
        <v>765</v>
      </c>
      <c r="G109" s="156" t="s">
        <v>313</v>
      </c>
      <c r="H109" s="157">
        <v>1</v>
      </c>
      <c r="I109" s="158"/>
      <c r="J109" s="159">
        <f>ROUND(I109*H109,2)</f>
        <v>0</v>
      </c>
      <c r="K109" s="155" t="s">
        <v>21</v>
      </c>
      <c r="L109" s="47"/>
      <c r="M109" s="160" t="s">
        <v>21</v>
      </c>
      <c r="N109" s="349" t="s">
        <v>45</v>
      </c>
      <c r="O109" s="308"/>
      <c r="P109" s="350">
        <f>O109*H109</f>
        <v>0</v>
      </c>
      <c r="Q109" s="350">
        <v>0</v>
      </c>
      <c r="R109" s="350">
        <f>Q109*H109</f>
        <v>0</v>
      </c>
      <c r="S109" s="350">
        <v>0</v>
      </c>
      <c r="T109" s="161">
        <f>S109*H109</f>
        <v>0</v>
      </c>
      <c r="AR109" s="23" t="s">
        <v>194</v>
      </c>
      <c r="AT109" s="23" t="s">
        <v>189</v>
      </c>
      <c r="AU109" s="23" t="s">
        <v>84</v>
      </c>
      <c r="AY109" s="23" t="s">
        <v>187</v>
      </c>
      <c r="BE109" s="162">
        <f>IF(N109="základní",J109,0)</f>
        <v>0</v>
      </c>
      <c r="BF109" s="162">
        <f>IF(N109="snížená",J109,0)</f>
        <v>0</v>
      </c>
      <c r="BG109" s="162">
        <f>IF(N109="zákl. přenesená",J109,0)</f>
        <v>0</v>
      </c>
      <c r="BH109" s="162">
        <f>IF(N109="sníž. přenesená",J109,0)</f>
        <v>0</v>
      </c>
      <c r="BI109" s="162">
        <f>IF(N109="nulová",J109,0)</f>
        <v>0</v>
      </c>
      <c r="BJ109" s="23" t="s">
        <v>82</v>
      </c>
      <c r="BK109" s="162">
        <f>ROUND(I109*H109,2)</f>
        <v>0</v>
      </c>
      <c r="BL109" s="23" t="s">
        <v>194</v>
      </c>
      <c r="BM109" s="23" t="s">
        <v>766</v>
      </c>
    </row>
    <row r="110" spans="2:65" s="11" customFormat="1">
      <c r="B110" s="163"/>
      <c r="C110" s="164"/>
      <c r="D110" s="165" t="s">
        <v>196</v>
      </c>
      <c r="E110" s="166" t="s">
        <v>21</v>
      </c>
      <c r="F110" s="167" t="s">
        <v>767</v>
      </c>
      <c r="G110" s="164"/>
      <c r="H110" s="166" t="s">
        <v>21</v>
      </c>
      <c r="I110" s="168"/>
      <c r="J110" s="164"/>
      <c r="K110" s="164"/>
      <c r="L110" s="169"/>
      <c r="M110" s="170"/>
      <c r="N110" s="351"/>
      <c r="O110" s="351"/>
      <c r="P110" s="351"/>
      <c r="Q110" s="351"/>
      <c r="R110" s="351"/>
      <c r="S110" s="351"/>
      <c r="T110" s="171"/>
      <c r="AT110" s="172" t="s">
        <v>196</v>
      </c>
      <c r="AU110" s="172" t="s">
        <v>84</v>
      </c>
      <c r="AV110" s="11" t="s">
        <v>82</v>
      </c>
      <c r="AW110" s="11" t="s">
        <v>37</v>
      </c>
      <c r="AX110" s="11" t="s">
        <v>74</v>
      </c>
      <c r="AY110" s="172" t="s">
        <v>187</v>
      </c>
    </row>
    <row r="111" spans="2:65" s="11" customFormat="1">
      <c r="B111" s="163"/>
      <c r="C111" s="164"/>
      <c r="D111" s="165" t="s">
        <v>196</v>
      </c>
      <c r="E111" s="166" t="s">
        <v>21</v>
      </c>
      <c r="F111" s="167" t="s">
        <v>748</v>
      </c>
      <c r="G111" s="164"/>
      <c r="H111" s="166" t="s">
        <v>21</v>
      </c>
      <c r="I111" s="168"/>
      <c r="J111" s="164"/>
      <c r="K111" s="164"/>
      <c r="L111" s="169"/>
      <c r="M111" s="170"/>
      <c r="N111" s="351"/>
      <c r="O111" s="351"/>
      <c r="P111" s="351"/>
      <c r="Q111" s="351"/>
      <c r="R111" s="351"/>
      <c r="S111" s="351"/>
      <c r="T111" s="171"/>
      <c r="AT111" s="172" t="s">
        <v>196</v>
      </c>
      <c r="AU111" s="172" t="s">
        <v>84</v>
      </c>
      <c r="AV111" s="11" t="s">
        <v>82</v>
      </c>
      <c r="AW111" s="11" t="s">
        <v>37</v>
      </c>
      <c r="AX111" s="11" t="s">
        <v>74</v>
      </c>
      <c r="AY111" s="172" t="s">
        <v>187</v>
      </c>
    </row>
    <row r="112" spans="2:65" s="12" customFormat="1">
      <c r="B112" s="173"/>
      <c r="C112" s="174"/>
      <c r="D112" s="165" t="s">
        <v>196</v>
      </c>
      <c r="E112" s="175" t="s">
        <v>21</v>
      </c>
      <c r="F112" s="176" t="s">
        <v>82</v>
      </c>
      <c r="G112" s="174"/>
      <c r="H112" s="177">
        <v>1</v>
      </c>
      <c r="I112" s="178"/>
      <c r="J112" s="174"/>
      <c r="K112" s="174"/>
      <c r="L112" s="179"/>
      <c r="M112" s="180"/>
      <c r="N112" s="352"/>
      <c r="O112" s="352"/>
      <c r="P112" s="352"/>
      <c r="Q112" s="352"/>
      <c r="R112" s="352"/>
      <c r="S112" s="352"/>
      <c r="T112" s="181"/>
      <c r="AT112" s="182" t="s">
        <v>196</v>
      </c>
      <c r="AU112" s="182" t="s">
        <v>84</v>
      </c>
      <c r="AV112" s="12" t="s">
        <v>84</v>
      </c>
      <c r="AW112" s="12" t="s">
        <v>37</v>
      </c>
      <c r="AX112" s="12" t="s">
        <v>82</v>
      </c>
      <c r="AY112" s="182" t="s">
        <v>187</v>
      </c>
    </row>
    <row r="113" spans="2:65" s="10" customFormat="1" ht="29.85" customHeight="1">
      <c r="B113" s="139"/>
      <c r="C113" s="140"/>
      <c r="D113" s="141" t="s">
        <v>73</v>
      </c>
      <c r="E113" s="151" t="s">
        <v>118</v>
      </c>
      <c r="F113" s="151" t="s">
        <v>768</v>
      </c>
      <c r="G113" s="140"/>
      <c r="H113" s="140"/>
      <c r="I113" s="143"/>
      <c r="J113" s="152">
        <f>BK113</f>
        <v>0</v>
      </c>
      <c r="K113" s="140"/>
      <c r="L113" s="145"/>
      <c r="M113" s="146"/>
      <c r="N113" s="347"/>
      <c r="O113" s="347"/>
      <c r="P113" s="348">
        <f>SUM(P114:P117)</f>
        <v>0</v>
      </c>
      <c r="Q113" s="347"/>
      <c r="R113" s="348">
        <f>SUM(R114:R117)</f>
        <v>0</v>
      </c>
      <c r="S113" s="347"/>
      <c r="T113" s="147">
        <f>SUM(T114:T117)</f>
        <v>0</v>
      </c>
      <c r="AR113" s="148" t="s">
        <v>82</v>
      </c>
      <c r="AT113" s="149" t="s">
        <v>73</v>
      </c>
      <c r="AU113" s="149" t="s">
        <v>82</v>
      </c>
      <c r="AY113" s="148" t="s">
        <v>187</v>
      </c>
      <c r="BK113" s="150">
        <f>SUM(BK114:BK117)</f>
        <v>0</v>
      </c>
    </row>
    <row r="114" spans="2:65" s="1" customFormat="1" ht="16.5" customHeight="1">
      <c r="B114" s="32"/>
      <c r="C114" s="153" t="s">
        <v>132</v>
      </c>
      <c r="D114" s="153" t="s">
        <v>189</v>
      </c>
      <c r="E114" s="154" t="s">
        <v>769</v>
      </c>
      <c r="F114" s="155" t="s">
        <v>770</v>
      </c>
      <c r="G114" s="156" t="s">
        <v>313</v>
      </c>
      <c r="H114" s="157">
        <v>1</v>
      </c>
      <c r="I114" s="158"/>
      <c r="J114" s="159">
        <f>ROUND(I114*H114,2)</f>
        <v>0</v>
      </c>
      <c r="K114" s="155" t="s">
        <v>21</v>
      </c>
      <c r="L114" s="47"/>
      <c r="M114" s="160" t="s">
        <v>21</v>
      </c>
      <c r="N114" s="349" t="s">
        <v>45</v>
      </c>
      <c r="O114" s="308"/>
      <c r="P114" s="350">
        <f>O114*H114</f>
        <v>0</v>
      </c>
      <c r="Q114" s="350">
        <v>0</v>
      </c>
      <c r="R114" s="350">
        <f>Q114*H114</f>
        <v>0</v>
      </c>
      <c r="S114" s="350">
        <v>0</v>
      </c>
      <c r="T114" s="161">
        <f>S114*H114</f>
        <v>0</v>
      </c>
      <c r="AR114" s="23" t="s">
        <v>194</v>
      </c>
      <c r="AT114" s="23" t="s">
        <v>189</v>
      </c>
      <c r="AU114" s="23" t="s">
        <v>84</v>
      </c>
      <c r="AY114" s="23" t="s">
        <v>187</v>
      </c>
      <c r="BE114" s="162">
        <f>IF(N114="základní",J114,0)</f>
        <v>0</v>
      </c>
      <c r="BF114" s="162">
        <f>IF(N114="snížená",J114,0)</f>
        <v>0</v>
      </c>
      <c r="BG114" s="162">
        <f>IF(N114="zákl. přenesená",J114,0)</f>
        <v>0</v>
      </c>
      <c r="BH114" s="162">
        <f>IF(N114="sníž. přenesená",J114,0)</f>
        <v>0</v>
      </c>
      <c r="BI114" s="162">
        <f>IF(N114="nulová",J114,0)</f>
        <v>0</v>
      </c>
      <c r="BJ114" s="23" t="s">
        <v>82</v>
      </c>
      <c r="BK114" s="162">
        <f>ROUND(I114*H114,2)</f>
        <v>0</v>
      </c>
      <c r="BL114" s="23" t="s">
        <v>194</v>
      </c>
      <c r="BM114" s="23" t="s">
        <v>771</v>
      </c>
    </row>
    <row r="115" spans="2:65" s="11" customFormat="1">
      <c r="B115" s="163"/>
      <c r="C115" s="164"/>
      <c r="D115" s="165" t="s">
        <v>196</v>
      </c>
      <c r="E115" s="166" t="s">
        <v>21</v>
      </c>
      <c r="F115" s="167" t="s">
        <v>772</v>
      </c>
      <c r="G115" s="164"/>
      <c r="H115" s="166" t="s">
        <v>21</v>
      </c>
      <c r="I115" s="168"/>
      <c r="J115" s="164"/>
      <c r="K115" s="164"/>
      <c r="L115" s="169"/>
      <c r="M115" s="170"/>
      <c r="N115" s="351"/>
      <c r="O115" s="351"/>
      <c r="P115" s="351"/>
      <c r="Q115" s="351"/>
      <c r="R115" s="351"/>
      <c r="S115" s="351"/>
      <c r="T115" s="171"/>
      <c r="AT115" s="172" t="s">
        <v>196</v>
      </c>
      <c r="AU115" s="172" t="s">
        <v>84</v>
      </c>
      <c r="AV115" s="11" t="s">
        <v>82</v>
      </c>
      <c r="AW115" s="11" t="s">
        <v>37</v>
      </c>
      <c r="AX115" s="11" t="s">
        <v>74</v>
      </c>
      <c r="AY115" s="172" t="s">
        <v>187</v>
      </c>
    </row>
    <row r="116" spans="2:65" s="11" customFormat="1">
      <c r="B116" s="163"/>
      <c r="C116" s="164"/>
      <c r="D116" s="165" t="s">
        <v>196</v>
      </c>
      <c r="E116" s="166" t="s">
        <v>21</v>
      </c>
      <c r="F116" s="167" t="s">
        <v>748</v>
      </c>
      <c r="G116" s="164"/>
      <c r="H116" s="166" t="s">
        <v>21</v>
      </c>
      <c r="I116" s="168"/>
      <c r="J116" s="164"/>
      <c r="K116" s="164"/>
      <c r="L116" s="169"/>
      <c r="M116" s="170"/>
      <c r="N116" s="351"/>
      <c r="O116" s="351"/>
      <c r="P116" s="351"/>
      <c r="Q116" s="351"/>
      <c r="R116" s="351"/>
      <c r="S116" s="351"/>
      <c r="T116" s="171"/>
      <c r="AT116" s="172" t="s">
        <v>196</v>
      </c>
      <c r="AU116" s="172" t="s">
        <v>84</v>
      </c>
      <c r="AV116" s="11" t="s">
        <v>82</v>
      </c>
      <c r="AW116" s="11" t="s">
        <v>37</v>
      </c>
      <c r="AX116" s="11" t="s">
        <v>74</v>
      </c>
      <c r="AY116" s="172" t="s">
        <v>187</v>
      </c>
    </row>
    <row r="117" spans="2:65" s="12" customFormat="1">
      <c r="B117" s="173"/>
      <c r="C117" s="174"/>
      <c r="D117" s="165" t="s">
        <v>196</v>
      </c>
      <c r="E117" s="175" t="s">
        <v>21</v>
      </c>
      <c r="F117" s="176" t="s">
        <v>82</v>
      </c>
      <c r="G117" s="174"/>
      <c r="H117" s="177">
        <v>1</v>
      </c>
      <c r="I117" s="178"/>
      <c r="J117" s="174"/>
      <c r="K117" s="174"/>
      <c r="L117" s="179"/>
      <c r="M117" s="180"/>
      <c r="N117" s="352"/>
      <c r="O117" s="352"/>
      <c r="P117" s="352"/>
      <c r="Q117" s="352"/>
      <c r="R117" s="352"/>
      <c r="S117" s="352"/>
      <c r="T117" s="181"/>
      <c r="AT117" s="182" t="s">
        <v>196</v>
      </c>
      <c r="AU117" s="182" t="s">
        <v>84</v>
      </c>
      <c r="AV117" s="12" t="s">
        <v>84</v>
      </c>
      <c r="AW117" s="12" t="s">
        <v>37</v>
      </c>
      <c r="AX117" s="12" t="s">
        <v>82</v>
      </c>
      <c r="AY117" s="182" t="s">
        <v>187</v>
      </c>
    </row>
    <row r="118" spans="2:65" s="10" customFormat="1" ht="29.85" customHeight="1">
      <c r="B118" s="139"/>
      <c r="C118" s="140"/>
      <c r="D118" s="141" t="s">
        <v>73</v>
      </c>
      <c r="E118" s="151" t="s">
        <v>121</v>
      </c>
      <c r="F118" s="151" t="s">
        <v>753</v>
      </c>
      <c r="G118" s="140"/>
      <c r="H118" s="140"/>
      <c r="I118" s="143"/>
      <c r="J118" s="152">
        <f>BK118</f>
        <v>0</v>
      </c>
      <c r="K118" s="140"/>
      <c r="L118" s="145"/>
      <c r="M118" s="146"/>
      <c r="N118" s="347"/>
      <c r="O118" s="347"/>
      <c r="P118" s="348">
        <f>SUM(P119:P122)</f>
        <v>0</v>
      </c>
      <c r="Q118" s="347"/>
      <c r="R118" s="348">
        <f>SUM(R119:R122)</f>
        <v>0</v>
      </c>
      <c r="S118" s="347"/>
      <c r="T118" s="147">
        <f>SUM(T119:T122)</f>
        <v>0</v>
      </c>
      <c r="AR118" s="148" t="s">
        <v>82</v>
      </c>
      <c r="AT118" s="149" t="s">
        <v>73</v>
      </c>
      <c r="AU118" s="149" t="s">
        <v>82</v>
      </c>
      <c r="AY118" s="148" t="s">
        <v>187</v>
      </c>
      <c r="BK118" s="150">
        <f>SUM(BK119:BK122)</f>
        <v>0</v>
      </c>
    </row>
    <row r="119" spans="2:65" s="1" customFormat="1" ht="16.5" customHeight="1">
      <c r="B119" s="32"/>
      <c r="C119" s="153" t="s">
        <v>135</v>
      </c>
      <c r="D119" s="153" t="s">
        <v>189</v>
      </c>
      <c r="E119" s="154" t="s">
        <v>773</v>
      </c>
      <c r="F119" s="155" t="s">
        <v>755</v>
      </c>
      <c r="G119" s="156" t="s">
        <v>313</v>
      </c>
      <c r="H119" s="157">
        <v>1</v>
      </c>
      <c r="I119" s="158"/>
      <c r="J119" s="159">
        <f>ROUND(I119*H119,2)</f>
        <v>0</v>
      </c>
      <c r="K119" s="155" t="s">
        <v>21</v>
      </c>
      <c r="L119" s="47"/>
      <c r="M119" s="160" t="s">
        <v>21</v>
      </c>
      <c r="N119" s="349" t="s">
        <v>45</v>
      </c>
      <c r="O119" s="308"/>
      <c r="P119" s="350">
        <f>O119*H119</f>
        <v>0</v>
      </c>
      <c r="Q119" s="350">
        <v>0</v>
      </c>
      <c r="R119" s="350">
        <f>Q119*H119</f>
        <v>0</v>
      </c>
      <c r="S119" s="350">
        <v>0</v>
      </c>
      <c r="T119" s="161">
        <f>S119*H119</f>
        <v>0</v>
      </c>
      <c r="AR119" s="23" t="s">
        <v>194</v>
      </c>
      <c r="AT119" s="23" t="s">
        <v>189</v>
      </c>
      <c r="AU119" s="23" t="s">
        <v>84</v>
      </c>
      <c r="AY119" s="23" t="s">
        <v>187</v>
      </c>
      <c r="BE119" s="162">
        <f>IF(N119="základní",J119,0)</f>
        <v>0</v>
      </c>
      <c r="BF119" s="162">
        <f>IF(N119="snížená",J119,0)</f>
        <v>0</v>
      </c>
      <c r="BG119" s="162">
        <f>IF(N119="zákl. přenesená",J119,0)</f>
        <v>0</v>
      </c>
      <c r="BH119" s="162">
        <f>IF(N119="sníž. přenesená",J119,0)</f>
        <v>0</v>
      </c>
      <c r="BI119" s="162">
        <f>IF(N119="nulová",J119,0)</f>
        <v>0</v>
      </c>
      <c r="BJ119" s="23" t="s">
        <v>82</v>
      </c>
      <c r="BK119" s="162">
        <f>ROUND(I119*H119,2)</f>
        <v>0</v>
      </c>
      <c r="BL119" s="23" t="s">
        <v>194</v>
      </c>
      <c r="BM119" s="23" t="s">
        <v>774</v>
      </c>
    </row>
    <row r="120" spans="2:65" s="11" customFormat="1">
      <c r="B120" s="163"/>
      <c r="C120" s="164"/>
      <c r="D120" s="165" t="s">
        <v>196</v>
      </c>
      <c r="E120" s="166" t="s">
        <v>21</v>
      </c>
      <c r="F120" s="167" t="s">
        <v>775</v>
      </c>
      <c r="G120" s="164"/>
      <c r="H120" s="166" t="s">
        <v>21</v>
      </c>
      <c r="I120" s="168"/>
      <c r="J120" s="164"/>
      <c r="K120" s="164"/>
      <c r="L120" s="169"/>
      <c r="M120" s="170"/>
      <c r="N120" s="351"/>
      <c r="O120" s="351"/>
      <c r="P120" s="351"/>
      <c r="Q120" s="351"/>
      <c r="R120" s="351"/>
      <c r="S120" s="351"/>
      <c r="T120" s="171"/>
      <c r="AT120" s="172" t="s">
        <v>196</v>
      </c>
      <c r="AU120" s="172" t="s">
        <v>84</v>
      </c>
      <c r="AV120" s="11" t="s">
        <v>82</v>
      </c>
      <c r="AW120" s="11" t="s">
        <v>37</v>
      </c>
      <c r="AX120" s="11" t="s">
        <v>74</v>
      </c>
      <c r="AY120" s="172" t="s">
        <v>187</v>
      </c>
    </row>
    <row r="121" spans="2:65" s="11" customFormat="1">
      <c r="B121" s="163"/>
      <c r="C121" s="164"/>
      <c r="D121" s="165" t="s">
        <v>196</v>
      </c>
      <c r="E121" s="166" t="s">
        <v>21</v>
      </c>
      <c r="F121" s="167" t="s">
        <v>748</v>
      </c>
      <c r="G121" s="164"/>
      <c r="H121" s="166" t="s">
        <v>21</v>
      </c>
      <c r="I121" s="168"/>
      <c r="J121" s="164"/>
      <c r="K121" s="164"/>
      <c r="L121" s="169"/>
      <c r="M121" s="170"/>
      <c r="N121" s="351"/>
      <c r="O121" s="351"/>
      <c r="P121" s="351"/>
      <c r="Q121" s="351"/>
      <c r="R121" s="351"/>
      <c r="S121" s="351"/>
      <c r="T121" s="171"/>
      <c r="AT121" s="172" t="s">
        <v>196</v>
      </c>
      <c r="AU121" s="172" t="s">
        <v>84</v>
      </c>
      <c r="AV121" s="11" t="s">
        <v>82</v>
      </c>
      <c r="AW121" s="11" t="s">
        <v>37</v>
      </c>
      <c r="AX121" s="11" t="s">
        <v>74</v>
      </c>
      <c r="AY121" s="172" t="s">
        <v>187</v>
      </c>
    </row>
    <row r="122" spans="2:65" s="12" customFormat="1">
      <c r="B122" s="173"/>
      <c r="C122" s="174"/>
      <c r="D122" s="165" t="s">
        <v>196</v>
      </c>
      <c r="E122" s="175" t="s">
        <v>21</v>
      </c>
      <c r="F122" s="176" t="s">
        <v>82</v>
      </c>
      <c r="G122" s="174"/>
      <c r="H122" s="177">
        <v>1</v>
      </c>
      <c r="I122" s="178"/>
      <c r="J122" s="174"/>
      <c r="K122" s="174"/>
      <c r="L122" s="179"/>
      <c r="M122" s="180"/>
      <c r="N122" s="352"/>
      <c r="O122" s="352"/>
      <c r="P122" s="352"/>
      <c r="Q122" s="352"/>
      <c r="R122" s="352"/>
      <c r="S122" s="352"/>
      <c r="T122" s="181"/>
      <c r="AT122" s="182" t="s">
        <v>196</v>
      </c>
      <c r="AU122" s="182" t="s">
        <v>84</v>
      </c>
      <c r="AV122" s="12" t="s">
        <v>84</v>
      </c>
      <c r="AW122" s="12" t="s">
        <v>37</v>
      </c>
      <c r="AX122" s="12" t="s">
        <v>82</v>
      </c>
      <c r="AY122" s="182" t="s">
        <v>187</v>
      </c>
    </row>
    <row r="123" spans="2:65" s="10" customFormat="1" ht="29.85" customHeight="1">
      <c r="B123" s="139"/>
      <c r="C123" s="140"/>
      <c r="D123" s="141" t="s">
        <v>73</v>
      </c>
      <c r="E123" s="151" t="s">
        <v>10</v>
      </c>
      <c r="F123" s="151" t="s">
        <v>776</v>
      </c>
      <c r="G123" s="140"/>
      <c r="H123" s="140"/>
      <c r="I123" s="143"/>
      <c r="J123" s="152">
        <f>BK123</f>
        <v>0</v>
      </c>
      <c r="K123" s="140"/>
      <c r="L123" s="145"/>
      <c r="M123" s="146"/>
      <c r="N123" s="347"/>
      <c r="O123" s="347"/>
      <c r="P123" s="348">
        <f>SUM(P124:P127)</f>
        <v>0</v>
      </c>
      <c r="Q123" s="347"/>
      <c r="R123" s="348">
        <f>SUM(R124:R127)</f>
        <v>0</v>
      </c>
      <c r="S123" s="347"/>
      <c r="T123" s="147">
        <f>SUM(T124:T127)</f>
        <v>0</v>
      </c>
      <c r="AR123" s="148" t="s">
        <v>82</v>
      </c>
      <c r="AT123" s="149" t="s">
        <v>73</v>
      </c>
      <c r="AU123" s="149" t="s">
        <v>82</v>
      </c>
      <c r="AY123" s="148" t="s">
        <v>187</v>
      </c>
      <c r="BK123" s="150">
        <f>SUM(BK124:BK127)</f>
        <v>0</v>
      </c>
    </row>
    <row r="124" spans="2:65" s="1" customFormat="1" ht="16.5" customHeight="1">
      <c r="B124" s="32"/>
      <c r="C124" s="153" t="s">
        <v>138</v>
      </c>
      <c r="D124" s="153" t="s">
        <v>189</v>
      </c>
      <c r="E124" s="154" t="s">
        <v>777</v>
      </c>
      <c r="F124" s="155" t="s">
        <v>778</v>
      </c>
      <c r="G124" s="156" t="s">
        <v>313</v>
      </c>
      <c r="H124" s="157">
        <v>1</v>
      </c>
      <c r="I124" s="158"/>
      <c r="J124" s="159">
        <f>ROUND(I124*H124,2)</f>
        <v>0</v>
      </c>
      <c r="K124" s="155" t="s">
        <v>21</v>
      </c>
      <c r="L124" s="47"/>
      <c r="M124" s="160" t="s">
        <v>21</v>
      </c>
      <c r="N124" s="349" t="s">
        <v>45</v>
      </c>
      <c r="O124" s="308"/>
      <c r="P124" s="350">
        <f>O124*H124</f>
        <v>0</v>
      </c>
      <c r="Q124" s="350">
        <v>0</v>
      </c>
      <c r="R124" s="350">
        <f>Q124*H124</f>
        <v>0</v>
      </c>
      <c r="S124" s="350">
        <v>0</v>
      </c>
      <c r="T124" s="161">
        <f>S124*H124</f>
        <v>0</v>
      </c>
      <c r="AR124" s="23" t="s">
        <v>194</v>
      </c>
      <c r="AT124" s="23" t="s">
        <v>189</v>
      </c>
      <c r="AU124" s="23" t="s">
        <v>84</v>
      </c>
      <c r="AY124" s="23" t="s">
        <v>187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23" t="s">
        <v>82</v>
      </c>
      <c r="BK124" s="162">
        <f>ROUND(I124*H124,2)</f>
        <v>0</v>
      </c>
      <c r="BL124" s="23" t="s">
        <v>194</v>
      </c>
      <c r="BM124" s="23" t="s">
        <v>779</v>
      </c>
    </row>
    <row r="125" spans="2:65" s="11" customFormat="1">
      <c r="B125" s="163"/>
      <c r="C125" s="164"/>
      <c r="D125" s="165" t="s">
        <v>196</v>
      </c>
      <c r="E125" s="166" t="s">
        <v>21</v>
      </c>
      <c r="F125" s="167" t="s">
        <v>780</v>
      </c>
      <c r="G125" s="164"/>
      <c r="H125" s="166" t="s">
        <v>21</v>
      </c>
      <c r="I125" s="168"/>
      <c r="J125" s="164"/>
      <c r="K125" s="164"/>
      <c r="L125" s="169"/>
      <c r="M125" s="170"/>
      <c r="N125" s="351"/>
      <c r="O125" s="351"/>
      <c r="P125" s="351"/>
      <c r="Q125" s="351"/>
      <c r="R125" s="351"/>
      <c r="S125" s="351"/>
      <c r="T125" s="171"/>
      <c r="AT125" s="172" t="s">
        <v>196</v>
      </c>
      <c r="AU125" s="172" t="s">
        <v>84</v>
      </c>
      <c r="AV125" s="11" t="s">
        <v>82</v>
      </c>
      <c r="AW125" s="11" t="s">
        <v>37</v>
      </c>
      <c r="AX125" s="11" t="s">
        <v>74</v>
      </c>
      <c r="AY125" s="172" t="s">
        <v>187</v>
      </c>
    </row>
    <row r="126" spans="2:65" s="11" customFormat="1">
      <c r="B126" s="163"/>
      <c r="C126" s="164"/>
      <c r="D126" s="165" t="s">
        <v>196</v>
      </c>
      <c r="E126" s="166" t="s">
        <v>21</v>
      </c>
      <c r="F126" s="167" t="s">
        <v>748</v>
      </c>
      <c r="G126" s="164"/>
      <c r="H126" s="166" t="s">
        <v>21</v>
      </c>
      <c r="I126" s="168"/>
      <c r="J126" s="164"/>
      <c r="K126" s="164"/>
      <c r="L126" s="169"/>
      <c r="M126" s="170"/>
      <c r="N126" s="351"/>
      <c r="O126" s="351"/>
      <c r="P126" s="351"/>
      <c r="Q126" s="351"/>
      <c r="R126" s="351"/>
      <c r="S126" s="351"/>
      <c r="T126" s="171"/>
      <c r="AT126" s="172" t="s">
        <v>196</v>
      </c>
      <c r="AU126" s="172" t="s">
        <v>84</v>
      </c>
      <c r="AV126" s="11" t="s">
        <v>82</v>
      </c>
      <c r="AW126" s="11" t="s">
        <v>37</v>
      </c>
      <c r="AX126" s="11" t="s">
        <v>74</v>
      </c>
      <c r="AY126" s="172" t="s">
        <v>187</v>
      </c>
    </row>
    <row r="127" spans="2:65" s="12" customFormat="1">
      <c r="B127" s="173"/>
      <c r="C127" s="174"/>
      <c r="D127" s="165" t="s">
        <v>196</v>
      </c>
      <c r="E127" s="175" t="s">
        <v>21</v>
      </c>
      <c r="F127" s="176" t="s">
        <v>82</v>
      </c>
      <c r="G127" s="174"/>
      <c r="H127" s="177">
        <v>1</v>
      </c>
      <c r="I127" s="178"/>
      <c r="J127" s="174"/>
      <c r="K127" s="174"/>
      <c r="L127" s="179"/>
      <c r="M127" s="180"/>
      <c r="N127" s="352"/>
      <c r="O127" s="352"/>
      <c r="P127" s="352"/>
      <c r="Q127" s="352"/>
      <c r="R127" s="352"/>
      <c r="S127" s="352"/>
      <c r="T127" s="181"/>
      <c r="AT127" s="182" t="s">
        <v>196</v>
      </c>
      <c r="AU127" s="182" t="s">
        <v>84</v>
      </c>
      <c r="AV127" s="12" t="s">
        <v>84</v>
      </c>
      <c r="AW127" s="12" t="s">
        <v>37</v>
      </c>
      <c r="AX127" s="12" t="s">
        <v>82</v>
      </c>
      <c r="AY127" s="182" t="s">
        <v>187</v>
      </c>
    </row>
    <row r="128" spans="2:65" s="10" customFormat="1" ht="29.85" customHeight="1">
      <c r="B128" s="139"/>
      <c r="C128" s="140"/>
      <c r="D128" s="141" t="s">
        <v>73</v>
      </c>
      <c r="E128" s="151" t="s">
        <v>126</v>
      </c>
      <c r="F128" s="151" t="s">
        <v>781</v>
      </c>
      <c r="G128" s="140"/>
      <c r="H128" s="140"/>
      <c r="I128" s="143"/>
      <c r="J128" s="152">
        <f>BK128</f>
        <v>0</v>
      </c>
      <c r="K128" s="140"/>
      <c r="L128" s="145"/>
      <c r="M128" s="146"/>
      <c r="N128" s="347"/>
      <c r="O128" s="347"/>
      <c r="P128" s="348">
        <f>SUM(P129:P132)</f>
        <v>0</v>
      </c>
      <c r="Q128" s="347"/>
      <c r="R128" s="348">
        <f>SUM(R129:R132)</f>
        <v>0</v>
      </c>
      <c r="S128" s="347"/>
      <c r="T128" s="147">
        <f>SUM(T129:T132)</f>
        <v>0</v>
      </c>
      <c r="AR128" s="148" t="s">
        <v>82</v>
      </c>
      <c r="AT128" s="149" t="s">
        <v>73</v>
      </c>
      <c r="AU128" s="149" t="s">
        <v>82</v>
      </c>
      <c r="AY128" s="148" t="s">
        <v>187</v>
      </c>
      <c r="BK128" s="150">
        <f>SUM(BK129:BK132)</f>
        <v>0</v>
      </c>
    </row>
    <row r="129" spans="2:65" s="1" customFormat="1" ht="16.5" customHeight="1">
      <c r="B129" s="32"/>
      <c r="C129" s="153" t="s">
        <v>9</v>
      </c>
      <c r="D129" s="153" t="s">
        <v>189</v>
      </c>
      <c r="E129" s="154" t="s">
        <v>782</v>
      </c>
      <c r="F129" s="155" t="s">
        <v>783</v>
      </c>
      <c r="G129" s="156" t="s">
        <v>313</v>
      </c>
      <c r="H129" s="157">
        <v>1</v>
      </c>
      <c r="I129" s="158"/>
      <c r="J129" s="159">
        <f>ROUND(I129*H129,2)</f>
        <v>0</v>
      </c>
      <c r="K129" s="155" t="s">
        <v>21</v>
      </c>
      <c r="L129" s="47"/>
      <c r="M129" s="160" t="s">
        <v>21</v>
      </c>
      <c r="N129" s="349" t="s">
        <v>45</v>
      </c>
      <c r="O129" s="308"/>
      <c r="P129" s="350">
        <f>O129*H129</f>
        <v>0</v>
      </c>
      <c r="Q129" s="350">
        <v>0</v>
      </c>
      <c r="R129" s="350">
        <f>Q129*H129</f>
        <v>0</v>
      </c>
      <c r="S129" s="350">
        <v>0</v>
      </c>
      <c r="T129" s="161">
        <f>S129*H129</f>
        <v>0</v>
      </c>
      <c r="AR129" s="23" t="s">
        <v>194</v>
      </c>
      <c r="AT129" s="23" t="s">
        <v>189</v>
      </c>
      <c r="AU129" s="23" t="s">
        <v>84</v>
      </c>
      <c r="AY129" s="23" t="s">
        <v>187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23" t="s">
        <v>82</v>
      </c>
      <c r="BK129" s="162">
        <f>ROUND(I129*H129,2)</f>
        <v>0</v>
      </c>
      <c r="BL129" s="23" t="s">
        <v>194</v>
      </c>
      <c r="BM129" s="23" t="s">
        <v>784</v>
      </c>
    </row>
    <row r="130" spans="2:65" s="11" customFormat="1">
      <c r="B130" s="163"/>
      <c r="C130" s="164"/>
      <c r="D130" s="165" t="s">
        <v>196</v>
      </c>
      <c r="E130" s="166" t="s">
        <v>21</v>
      </c>
      <c r="F130" s="167" t="s">
        <v>785</v>
      </c>
      <c r="G130" s="164"/>
      <c r="H130" s="166" t="s">
        <v>21</v>
      </c>
      <c r="I130" s="168"/>
      <c r="J130" s="164"/>
      <c r="K130" s="164"/>
      <c r="L130" s="169"/>
      <c r="M130" s="170"/>
      <c r="N130" s="351"/>
      <c r="O130" s="351"/>
      <c r="P130" s="351"/>
      <c r="Q130" s="351"/>
      <c r="R130" s="351"/>
      <c r="S130" s="351"/>
      <c r="T130" s="171"/>
      <c r="AT130" s="172" t="s">
        <v>196</v>
      </c>
      <c r="AU130" s="172" t="s">
        <v>84</v>
      </c>
      <c r="AV130" s="11" t="s">
        <v>82</v>
      </c>
      <c r="AW130" s="11" t="s">
        <v>37</v>
      </c>
      <c r="AX130" s="11" t="s">
        <v>74</v>
      </c>
      <c r="AY130" s="172" t="s">
        <v>187</v>
      </c>
    </row>
    <row r="131" spans="2:65" s="11" customFormat="1">
      <c r="B131" s="163"/>
      <c r="C131" s="164"/>
      <c r="D131" s="165" t="s">
        <v>196</v>
      </c>
      <c r="E131" s="166" t="s">
        <v>21</v>
      </c>
      <c r="F131" s="167" t="s">
        <v>748</v>
      </c>
      <c r="G131" s="164"/>
      <c r="H131" s="166" t="s">
        <v>21</v>
      </c>
      <c r="I131" s="168"/>
      <c r="J131" s="164"/>
      <c r="K131" s="164"/>
      <c r="L131" s="169"/>
      <c r="M131" s="170"/>
      <c r="N131" s="351"/>
      <c r="O131" s="351"/>
      <c r="P131" s="351"/>
      <c r="Q131" s="351"/>
      <c r="R131" s="351"/>
      <c r="S131" s="351"/>
      <c r="T131" s="171"/>
      <c r="AT131" s="172" t="s">
        <v>196</v>
      </c>
      <c r="AU131" s="172" t="s">
        <v>84</v>
      </c>
      <c r="AV131" s="11" t="s">
        <v>82</v>
      </c>
      <c r="AW131" s="11" t="s">
        <v>37</v>
      </c>
      <c r="AX131" s="11" t="s">
        <v>74</v>
      </c>
      <c r="AY131" s="172" t="s">
        <v>187</v>
      </c>
    </row>
    <row r="132" spans="2:65" s="12" customFormat="1">
      <c r="B132" s="173"/>
      <c r="C132" s="174"/>
      <c r="D132" s="165" t="s">
        <v>196</v>
      </c>
      <c r="E132" s="175" t="s">
        <v>21</v>
      </c>
      <c r="F132" s="176" t="s">
        <v>82</v>
      </c>
      <c r="G132" s="174"/>
      <c r="H132" s="177">
        <v>1</v>
      </c>
      <c r="I132" s="178"/>
      <c r="J132" s="174"/>
      <c r="K132" s="174"/>
      <c r="L132" s="179"/>
      <c r="M132" s="192"/>
      <c r="N132" s="193"/>
      <c r="O132" s="193"/>
      <c r="P132" s="193"/>
      <c r="Q132" s="193"/>
      <c r="R132" s="193"/>
      <c r="S132" s="193"/>
      <c r="T132" s="194"/>
      <c r="AT132" s="182" t="s">
        <v>196</v>
      </c>
      <c r="AU132" s="182" t="s">
        <v>84</v>
      </c>
      <c r="AV132" s="12" t="s">
        <v>84</v>
      </c>
      <c r="AW132" s="12" t="s">
        <v>37</v>
      </c>
      <c r="AX132" s="12" t="s">
        <v>82</v>
      </c>
      <c r="AY132" s="182" t="s">
        <v>187</v>
      </c>
    </row>
    <row r="133" spans="2:65" s="1" customFormat="1" ht="6.95" customHeight="1">
      <c r="B133" s="42"/>
      <c r="C133" s="43"/>
      <c r="D133" s="43"/>
      <c r="E133" s="43"/>
      <c r="F133" s="43"/>
      <c r="G133" s="43"/>
      <c r="H133" s="43"/>
      <c r="I133" s="108"/>
      <c r="J133" s="43"/>
      <c r="K133" s="43"/>
      <c r="L133" s="47"/>
    </row>
  </sheetData>
  <sheetProtection algorithmName="SHA-512" hashValue="aZM3I5vGSInIG1qJDQirjkPsbZVpBqCHcEGkxk03L3gPGv2RqxXXEHe4xVv298mHvndCE33uLz7sWjgtTjD5Eg==" saltValue="zfrVpNOwl5U02fm2Hk5KP/BD52ZFJ1AihfMHgsgb1zICi9xOOYR6UuyLJOE7ogyOU7vbCswN5expglHbePcQLQ==" spinCount="100000" sheet="1" objects="1" scenarios="1" formatColumns="0" formatRows="0" autoFilter="0"/>
  <autoFilter ref="C85:K132" xr:uid="{00000000-0009-0000-0000-000017000000}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700-000000000000}"/>
    <hyperlink ref="G1:H1" location="C54" display="2) Rekapitulace" xr:uid="{00000000-0004-0000-1700-000001000000}"/>
    <hyperlink ref="J1" location="C85" display="3) Soupis prací" xr:uid="{00000000-0004-0000-1700-000002000000}"/>
    <hyperlink ref="L1:V1" location="'Rekapitulace stavby'!C2" display="Rekapitulace stavby" xr:uid="{00000000-0004-0000-17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BR85"/>
  <sheetViews>
    <sheetView showGridLines="0" workbookViewId="0" xr3:uid="{2C1BA805-FFAE-53D9-94C0-3D95D45B0C9C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151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786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ROUND(J78,2)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ROUND(SUM(BE78:BE84), 2)</f>
        <v>0</v>
      </c>
      <c r="G30" s="308"/>
      <c r="H30" s="308"/>
      <c r="I30" s="338">
        <v>0.21</v>
      </c>
      <c r="J30" s="337">
        <f>ROUND(ROUND((SUM(BE78:BE84)),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ROUND(SUM(BF78:BF84), 2)</f>
        <v>0</v>
      </c>
      <c r="G31" s="308"/>
      <c r="H31" s="308"/>
      <c r="I31" s="338">
        <v>0.15</v>
      </c>
      <c r="J31" s="337">
        <f>ROUND(ROUND((SUM(BF78:BF84)),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ROUND(SUM(BG78:BG84),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ROUND(SUM(BH78:BH84),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ROUND(SUM(BI78:BI84),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24 - Ostatní náklady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J78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787</v>
      </c>
      <c r="E57" s="116"/>
      <c r="F57" s="116"/>
      <c r="G57" s="116"/>
      <c r="H57" s="116"/>
      <c r="I57" s="117"/>
      <c r="J57" s="118">
        <f>J79</f>
        <v>0</v>
      </c>
      <c r="K57" s="119"/>
    </row>
    <row r="58" spans="2:47" s="8" customFormat="1" ht="19.899999999999999" customHeight="1">
      <c r="B58" s="120"/>
      <c r="C58" s="346"/>
      <c r="D58" s="121" t="s">
        <v>788</v>
      </c>
      <c r="E58" s="122"/>
      <c r="F58" s="122"/>
      <c r="G58" s="122"/>
      <c r="H58" s="122"/>
      <c r="I58" s="123"/>
      <c r="J58" s="124">
        <f>J80</f>
        <v>0</v>
      </c>
      <c r="K58" s="125"/>
    </row>
    <row r="59" spans="2:47" s="1" customFormat="1" ht="21.75" customHeight="1">
      <c r="B59" s="32"/>
      <c r="C59" s="308"/>
      <c r="D59" s="308"/>
      <c r="E59" s="308"/>
      <c r="F59" s="308"/>
      <c r="G59" s="308"/>
      <c r="H59" s="308"/>
      <c r="I59" s="326"/>
      <c r="J59" s="308"/>
      <c r="K59" s="35"/>
    </row>
    <row r="60" spans="2:47" s="1" customFormat="1" ht="6.95" customHeight="1">
      <c r="B60" s="42"/>
      <c r="C60" s="43"/>
      <c r="D60" s="43"/>
      <c r="E60" s="43"/>
      <c r="F60" s="43"/>
      <c r="G60" s="43"/>
      <c r="H60" s="43"/>
      <c r="I60" s="108"/>
      <c r="J60" s="43"/>
      <c r="K60" s="44"/>
    </row>
    <row r="64" spans="2:47" s="1" customFormat="1" ht="6.95" customHeight="1">
      <c r="B64" s="45"/>
      <c r="C64" s="46"/>
      <c r="D64" s="46"/>
      <c r="E64" s="46"/>
      <c r="F64" s="46"/>
      <c r="G64" s="46"/>
      <c r="H64" s="46"/>
      <c r="I64" s="111"/>
      <c r="J64" s="46"/>
      <c r="K64" s="46"/>
      <c r="L64" s="47"/>
    </row>
    <row r="65" spans="2:63" s="1" customFormat="1" ht="36.950000000000003" customHeight="1">
      <c r="B65" s="32"/>
      <c r="C65" s="48" t="s">
        <v>171</v>
      </c>
      <c r="D65" s="49"/>
      <c r="E65" s="49"/>
      <c r="F65" s="49"/>
      <c r="G65" s="49"/>
      <c r="H65" s="49"/>
      <c r="I65" s="126"/>
      <c r="J65" s="49"/>
      <c r="K65" s="49"/>
      <c r="L65" s="47"/>
    </row>
    <row r="66" spans="2:63" s="1" customFormat="1" ht="6.95" customHeight="1">
      <c r="B66" s="32"/>
      <c r="C66" s="49"/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14.45" customHeight="1">
      <c r="B67" s="32"/>
      <c r="C67" s="51" t="s">
        <v>18</v>
      </c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6.5" customHeight="1">
      <c r="B68" s="32"/>
      <c r="C68" s="49"/>
      <c r="D68" s="49"/>
      <c r="E68" s="281" t="str">
        <f>E7</f>
        <v>Rekonstrukce zahrady mateřské školky Šponarova</v>
      </c>
      <c r="F68" s="282"/>
      <c r="G68" s="282"/>
      <c r="H68" s="282"/>
      <c r="I68" s="126"/>
      <c r="J68" s="49"/>
      <c r="K68" s="49"/>
      <c r="L68" s="47"/>
    </row>
    <row r="69" spans="2:63" s="1" customFormat="1" ht="14.45" customHeight="1">
      <c r="B69" s="32"/>
      <c r="C69" s="51" t="s">
        <v>161</v>
      </c>
      <c r="D69" s="49"/>
      <c r="E69" s="49"/>
      <c r="F69" s="49"/>
      <c r="G69" s="49"/>
      <c r="H69" s="49"/>
      <c r="I69" s="126"/>
      <c r="J69" s="49"/>
      <c r="K69" s="49"/>
      <c r="L69" s="47"/>
    </row>
    <row r="70" spans="2:63" s="1" customFormat="1" ht="17.25" customHeight="1">
      <c r="B70" s="32"/>
      <c r="C70" s="49"/>
      <c r="D70" s="49"/>
      <c r="E70" s="274" t="str">
        <f>E9</f>
        <v>24 - Ostatní náklady</v>
      </c>
      <c r="F70" s="283"/>
      <c r="G70" s="283"/>
      <c r="H70" s="283"/>
      <c r="I70" s="126"/>
      <c r="J70" s="49"/>
      <c r="K70" s="49"/>
      <c r="L70" s="47"/>
    </row>
    <row r="71" spans="2:63" s="1" customFormat="1" ht="6.95" customHeight="1">
      <c r="B71" s="32"/>
      <c r="C71" s="49"/>
      <c r="D71" s="49"/>
      <c r="E71" s="49"/>
      <c r="F71" s="49"/>
      <c r="G71" s="49"/>
      <c r="H71" s="49"/>
      <c r="I71" s="126"/>
      <c r="J71" s="49"/>
      <c r="K71" s="49"/>
      <c r="L71" s="47"/>
    </row>
    <row r="72" spans="2:63" s="1" customFormat="1" ht="18" customHeight="1">
      <c r="B72" s="32"/>
      <c r="C72" s="51" t="s">
        <v>23</v>
      </c>
      <c r="D72" s="49"/>
      <c r="E72" s="49"/>
      <c r="F72" s="127" t="str">
        <f>F12</f>
        <v>Ul. Šponarova 1503/16</v>
      </c>
      <c r="G72" s="49"/>
      <c r="H72" s="49"/>
      <c r="I72" s="128" t="s">
        <v>25</v>
      </c>
      <c r="J72" s="59" t="str">
        <f>IF(J12="","",J12)</f>
        <v>2. 12. 2018</v>
      </c>
      <c r="K72" s="49"/>
      <c r="L72" s="47"/>
    </row>
    <row r="73" spans="2:63" s="1" customFormat="1" ht="6.95" customHeight="1">
      <c r="B73" s="32"/>
      <c r="C73" s="49"/>
      <c r="D73" s="49"/>
      <c r="E73" s="49"/>
      <c r="F73" s="49"/>
      <c r="G73" s="49"/>
      <c r="H73" s="49"/>
      <c r="I73" s="126"/>
      <c r="J73" s="49"/>
      <c r="K73" s="49"/>
      <c r="L73" s="47"/>
    </row>
    <row r="74" spans="2:63" s="1" customFormat="1">
      <c r="B74" s="32"/>
      <c r="C74" s="51" t="s">
        <v>27</v>
      </c>
      <c r="D74" s="49"/>
      <c r="E74" s="49"/>
      <c r="F74" s="127" t="str">
        <f>E15</f>
        <v>MŠ Harmonie</v>
      </c>
      <c r="G74" s="49"/>
      <c r="H74" s="49"/>
      <c r="I74" s="128" t="s">
        <v>34</v>
      </c>
      <c r="J74" s="127" t="str">
        <f>E21</f>
        <v>Ing. Dagmar Rudolfová, Ing. Miroslava Najman</v>
      </c>
      <c r="K74" s="49"/>
      <c r="L74" s="47"/>
    </row>
    <row r="75" spans="2:63" s="1" customFormat="1" ht="14.45" customHeight="1">
      <c r="B75" s="32"/>
      <c r="C75" s="51" t="s">
        <v>32</v>
      </c>
      <c r="D75" s="49"/>
      <c r="E75" s="49"/>
      <c r="F75" s="127" t="str">
        <f>IF(E18="","",E18)</f>
        <v/>
      </c>
      <c r="G75" s="49"/>
      <c r="H75" s="49"/>
      <c r="I75" s="126"/>
      <c r="J75" s="49"/>
      <c r="K75" s="49"/>
      <c r="L75" s="47"/>
    </row>
    <row r="76" spans="2:63" s="1" customFormat="1" ht="10.35" customHeight="1">
      <c r="B76" s="32"/>
      <c r="C76" s="49"/>
      <c r="D76" s="49"/>
      <c r="E76" s="49"/>
      <c r="F76" s="49"/>
      <c r="G76" s="49"/>
      <c r="H76" s="49"/>
      <c r="I76" s="126"/>
      <c r="J76" s="49"/>
      <c r="K76" s="49"/>
      <c r="L76" s="47"/>
    </row>
    <row r="77" spans="2:63" s="9" customFormat="1" ht="29.25" customHeight="1">
      <c r="B77" s="129"/>
      <c r="C77" s="130" t="s">
        <v>172</v>
      </c>
      <c r="D77" s="131" t="s">
        <v>59</v>
      </c>
      <c r="E77" s="131" t="s">
        <v>55</v>
      </c>
      <c r="F77" s="131" t="s">
        <v>173</v>
      </c>
      <c r="G77" s="131" t="s">
        <v>174</v>
      </c>
      <c r="H77" s="131" t="s">
        <v>175</v>
      </c>
      <c r="I77" s="132" t="s">
        <v>176</v>
      </c>
      <c r="J77" s="131" t="s">
        <v>165</v>
      </c>
      <c r="K77" s="133" t="s">
        <v>177</v>
      </c>
      <c r="L77" s="134"/>
      <c r="M77" s="66" t="s">
        <v>178</v>
      </c>
      <c r="N77" s="67" t="s">
        <v>44</v>
      </c>
      <c r="O77" s="67" t="s">
        <v>179</v>
      </c>
      <c r="P77" s="67" t="s">
        <v>180</v>
      </c>
      <c r="Q77" s="67" t="s">
        <v>181</v>
      </c>
      <c r="R77" s="67" t="s">
        <v>182</v>
      </c>
      <c r="S77" s="67" t="s">
        <v>183</v>
      </c>
      <c r="T77" s="68" t="s">
        <v>184</v>
      </c>
    </row>
    <row r="78" spans="2:63" s="1" customFormat="1" ht="29.25" customHeight="1">
      <c r="B78" s="32"/>
      <c r="C78" s="72" t="s">
        <v>166</v>
      </c>
      <c r="D78" s="49"/>
      <c r="E78" s="49"/>
      <c r="F78" s="49"/>
      <c r="G78" s="49"/>
      <c r="H78" s="49"/>
      <c r="I78" s="126"/>
      <c r="J78" s="135">
        <f>BK78</f>
        <v>0</v>
      </c>
      <c r="K78" s="49"/>
      <c r="L78" s="47"/>
      <c r="M78" s="69"/>
      <c r="N78" s="70"/>
      <c r="O78" s="70"/>
      <c r="P78" s="136">
        <f>P79</f>
        <v>0</v>
      </c>
      <c r="Q78" s="70"/>
      <c r="R78" s="136">
        <f>R79</f>
        <v>0</v>
      </c>
      <c r="S78" s="70"/>
      <c r="T78" s="137">
        <f>T79</f>
        <v>0</v>
      </c>
      <c r="AT78" s="23" t="s">
        <v>73</v>
      </c>
      <c r="AU78" s="23" t="s">
        <v>167</v>
      </c>
      <c r="BK78" s="138">
        <f>BK79</f>
        <v>0</v>
      </c>
    </row>
    <row r="79" spans="2:63" s="10" customFormat="1" ht="37.35" customHeight="1">
      <c r="B79" s="139"/>
      <c r="C79" s="140"/>
      <c r="D79" s="141" t="s">
        <v>73</v>
      </c>
      <c r="E79" s="142" t="s">
        <v>789</v>
      </c>
      <c r="F79" s="142" t="s">
        <v>790</v>
      </c>
      <c r="G79" s="140"/>
      <c r="H79" s="140"/>
      <c r="I79" s="143"/>
      <c r="J79" s="144">
        <f>BK79</f>
        <v>0</v>
      </c>
      <c r="K79" s="140"/>
      <c r="L79" s="145"/>
      <c r="M79" s="146"/>
      <c r="N79" s="347"/>
      <c r="O79" s="347"/>
      <c r="P79" s="348">
        <f>P80</f>
        <v>0</v>
      </c>
      <c r="Q79" s="347"/>
      <c r="R79" s="348">
        <f>R80</f>
        <v>0</v>
      </c>
      <c r="S79" s="347"/>
      <c r="T79" s="147">
        <f>T80</f>
        <v>0</v>
      </c>
      <c r="AR79" s="148" t="s">
        <v>209</v>
      </c>
      <c r="AT79" s="149" t="s">
        <v>73</v>
      </c>
      <c r="AU79" s="149" t="s">
        <v>74</v>
      </c>
      <c r="AY79" s="148" t="s">
        <v>187</v>
      </c>
      <c r="BK79" s="150">
        <f>BK80</f>
        <v>0</v>
      </c>
    </row>
    <row r="80" spans="2:63" s="10" customFormat="1" ht="19.899999999999999" customHeight="1">
      <c r="B80" s="139"/>
      <c r="C80" s="140"/>
      <c r="D80" s="141" t="s">
        <v>73</v>
      </c>
      <c r="E80" s="151" t="s">
        <v>153</v>
      </c>
      <c r="F80" s="151" t="s">
        <v>791</v>
      </c>
      <c r="G80" s="140"/>
      <c r="H80" s="140"/>
      <c r="I80" s="143"/>
      <c r="J80" s="152">
        <f>BK80</f>
        <v>0</v>
      </c>
      <c r="K80" s="140"/>
      <c r="L80" s="145"/>
      <c r="M80" s="146"/>
      <c r="N80" s="347"/>
      <c r="O80" s="347"/>
      <c r="P80" s="348">
        <f>SUM(P81:P84)</f>
        <v>0</v>
      </c>
      <c r="Q80" s="347"/>
      <c r="R80" s="348">
        <f>SUM(R81:R84)</f>
        <v>0</v>
      </c>
      <c r="S80" s="347"/>
      <c r="T80" s="147">
        <f>SUM(T81:T84)</f>
        <v>0</v>
      </c>
      <c r="AR80" s="148" t="s">
        <v>209</v>
      </c>
      <c r="AT80" s="149" t="s">
        <v>73</v>
      </c>
      <c r="AU80" s="149" t="s">
        <v>82</v>
      </c>
      <c r="AY80" s="148" t="s">
        <v>187</v>
      </c>
      <c r="BK80" s="150">
        <f>SUM(BK81:BK84)</f>
        <v>0</v>
      </c>
    </row>
    <row r="81" spans="2:65" s="1" customFormat="1" ht="16.5" customHeight="1">
      <c r="B81" s="32"/>
      <c r="C81" s="183" t="s">
        <v>82</v>
      </c>
      <c r="D81" s="183" t="s">
        <v>215</v>
      </c>
      <c r="E81" s="184" t="s">
        <v>79</v>
      </c>
      <c r="F81" s="185" t="s">
        <v>792</v>
      </c>
      <c r="G81" s="186" t="s">
        <v>227</v>
      </c>
      <c r="H81" s="187">
        <v>10</v>
      </c>
      <c r="I81" s="188"/>
      <c r="J81" s="189">
        <f>ROUND(I81*H81,2)</f>
        <v>0</v>
      </c>
      <c r="K81" s="185" t="s">
        <v>21</v>
      </c>
      <c r="L81" s="190"/>
      <c r="M81" s="191" t="s">
        <v>21</v>
      </c>
      <c r="N81" s="353" t="s">
        <v>45</v>
      </c>
      <c r="O81" s="308"/>
      <c r="P81" s="350">
        <f>O81*H81</f>
        <v>0</v>
      </c>
      <c r="Q81" s="350">
        <v>0</v>
      </c>
      <c r="R81" s="350">
        <f>Q81*H81</f>
        <v>0</v>
      </c>
      <c r="S81" s="350">
        <v>0</v>
      </c>
      <c r="T81" s="161">
        <f>S81*H81</f>
        <v>0</v>
      </c>
      <c r="AR81" s="23" t="s">
        <v>219</v>
      </c>
      <c r="AT81" s="23" t="s">
        <v>215</v>
      </c>
      <c r="AU81" s="23" t="s">
        <v>84</v>
      </c>
      <c r="AY81" s="23" t="s">
        <v>187</v>
      </c>
      <c r="BE81" s="162">
        <f>IF(N81="základní",J81,0)</f>
        <v>0</v>
      </c>
      <c r="BF81" s="162">
        <f>IF(N81="snížená",J81,0)</f>
        <v>0</v>
      </c>
      <c r="BG81" s="162">
        <f>IF(N81="zákl. přenesená",J81,0)</f>
        <v>0</v>
      </c>
      <c r="BH81" s="162">
        <f>IF(N81="sníž. přenesená",J81,0)</f>
        <v>0</v>
      </c>
      <c r="BI81" s="162">
        <f>IF(N81="nulová",J81,0)</f>
        <v>0</v>
      </c>
      <c r="BJ81" s="23" t="s">
        <v>82</v>
      </c>
      <c r="BK81" s="162">
        <f>ROUND(I81*H81,2)</f>
        <v>0</v>
      </c>
      <c r="BL81" s="23" t="s">
        <v>194</v>
      </c>
      <c r="BM81" s="23" t="s">
        <v>793</v>
      </c>
    </row>
    <row r="82" spans="2:65" s="1" customFormat="1" ht="16.5" customHeight="1">
      <c r="B82" s="32"/>
      <c r="C82" s="183" t="s">
        <v>84</v>
      </c>
      <c r="D82" s="183" t="s">
        <v>215</v>
      </c>
      <c r="E82" s="184" t="s">
        <v>85</v>
      </c>
      <c r="F82" s="185" t="s">
        <v>794</v>
      </c>
      <c r="G82" s="186" t="s">
        <v>227</v>
      </c>
      <c r="H82" s="187">
        <v>10</v>
      </c>
      <c r="I82" s="188"/>
      <c r="J82" s="189">
        <f>ROUND(I82*H82,2)</f>
        <v>0</v>
      </c>
      <c r="K82" s="185" t="s">
        <v>21</v>
      </c>
      <c r="L82" s="190"/>
      <c r="M82" s="191" t="s">
        <v>21</v>
      </c>
      <c r="N82" s="353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219</v>
      </c>
      <c r="AT82" s="23" t="s">
        <v>215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795</v>
      </c>
    </row>
    <row r="83" spans="2:65" s="1" customFormat="1" ht="16.5" customHeight="1">
      <c r="B83" s="32"/>
      <c r="C83" s="183" t="s">
        <v>201</v>
      </c>
      <c r="D83" s="183" t="s">
        <v>215</v>
      </c>
      <c r="E83" s="184" t="s">
        <v>88</v>
      </c>
      <c r="F83" s="185" t="s">
        <v>796</v>
      </c>
      <c r="G83" s="186" t="s">
        <v>227</v>
      </c>
      <c r="H83" s="187">
        <v>10</v>
      </c>
      <c r="I83" s="188"/>
      <c r="J83" s="189">
        <f>ROUND(I83*H83,2)</f>
        <v>0</v>
      </c>
      <c r="K83" s="185" t="s">
        <v>21</v>
      </c>
      <c r="L83" s="190"/>
      <c r="M83" s="191" t="s">
        <v>21</v>
      </c>
      <c r="N83" s="353" t="s">
        <v>45</v>
      </c>
      <c r="O83" s="308"/>
      <c r="P83" s="350">
        <f>O83*H83</f>
        <v>0</v>
      </c>
      <c r="Q83" s="350">
        <v>0</v>
      </c>
      <c r="R83" s="350">
        <f>Q83*H83</f>
        <v>0</v>
      </c>
      <c r="S83" s="350">
        <v>0</v>
      </c>
      <c r="T83" s="161">
        <f>S83*H83</f>
        <v>0</v>
      </c>
      <c r="AR83" s="23" t="s">
        <v>219</v>
      </c>
      <c r="AT83" s="23" t="s">
        <v>215</v>
      </c>
      <c r="AU83" s="23" t="s">
        <v>84</v>
      </c>
      <c r="AY83" s="23" t="s">
        <v>187</v>
      </c>
      <c r="BE83" s="162">
        <f>IF(N83="základní",J83,0)</f>
        <v>0</v>
      </c>
      <c r="BF83" s="162">
        <f>IF(N83="snížená",J83,0)</f>
        <v>0</v>
      </c>
      <c r="BG83" s="162">
        <f>IF(N83="zákl. přenesená",J83,0)</f>
        <v>0</v>
      </c>
      <c r="BH83" s="162">
        <f>IF(N83="sníž. přenesená",J83,0)</f>
        <v>0</v>
      </c>
      <c r="BI83" s="162">
        <f>IF(N83="nulová",J83,0)</f>
        <v>0</v>
      </c>
      <c r="BJ83" s="23" t="s">
        <v>82</v>
      </c>
      <c r="BK83" s="162">
        <f>ROUND(I83*H83,2)</f>
        <v>0</v>
      </c>
      <c r="BL83" s="23" t="s">
        <v>194</v>
      </c>
      <c r="BM83" s="23" t="s">
        <v>797</v>
      </c>
    </row>
    <row r="84" spans="2:65" s="1" customFormat="1" ht="16.5" customHeight="1">
      <c r="B84" s="32"/>
      <c r="C84" s="183" t="s">
        <v>194</v>
      </c>
      <c r="D84" s="183" t="s">
        <v>215</v>
      </c>
      <c r="E84" s="184" t="s">
        <v>91</v>
      </c>
      <c r="F84" s="185" t="s">
        <v>798</v>
      </c>
      <c r="G84" s="186" t="s">
        <v>227</v>
      </c>
      <c r="H84" s="187">
        <v>5</v>
      </c>
      <c r="I84" s="188"/>
      <c r="J84" s="189">
        <f>ROUND(I84*H84,2)</f>
        <v>0</v>
      </c>
      <c r="K84" s="185" t="s">
        <v>21</v>
      </c>
      <c r="L84" s="190"/>
      <c r="M84" s="191" t="s">
        <v>21</v>
      </c>
      <c r="N84" s="205" t="s">
        <v>45</v>
      </c>
      <c r="O84" s="206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AR84" s="23" t="s">
        <v>219</v>
      </c>
      <c r="AT84" s="23" t="s">
        <v>215</v>
      </c>
      <c r="AU84" s="23" t="s">
        <v>84</v>
      </c>
      <c r="AY84" s="23" t="s">
        <v>187</v>
      </c>
      <c r="BE84" s="162">
        <f>IF(N84="základní",J84,0)</f>
        <v>0</v>
      </c>
      <c r="BF84" s="162">
        <f>IF(N84="snížená",J84,0)</f>
        <v>0</v>
      </c>
      <c r="BG84" s="162">
        <f>IF(N84="zákl. přenesená",J84,0)</f>
        <v>0</v>
      </c>
      <c r="BH84" s="162">
        <f>IF(N84="sníž. přenesená",J84,0)</f>
        <v>0</v>
      </c>
      <c r="BI84" s="162">
        <f>IF(N84="nulová",J84,0)</f>
        <v>0</v>
      </c>
      <c r="BJ84" s="23" t="s">
        <v>82</v>
      </c>
      <c r="BK84" s="162">
        <f>ROUND(I84*H84,2)</f>
        <v>0</v>
      </c>
      <c r="BL84" s="23" t="s">
        <v>194</v>
      </c>
      <c r="BM84" s="23" t="s">
        <v>799</v>
      </c>
    </row>
    <row r="85" spans="2:65" s="1" customFormat="1" ht="6.95" customHeight="1">
      <c r="B85" s="42"/>
      <c r="C85" s="43"/>
      <c r="D85" s="43"/>
      <c r="E85" s="43"/>
      <c r="F85" s="43"/>
      <c r="G85" s="43"/>
      <c r="H85" s="43"/>
      <c r="I85" s="108"/>
      <c r="J85" s="43"/>
      <c r="K85" s="43"/>
      <c r="L85" s="47"/>
    </row>
  </sheetData>
  <sheetProtection algorithmName="SHA-512" hashValue="LHs5tAJtQ25SHGqXy9CPA+X2K4PXaBwXXP37okUwu4od1acs7H3BFAcuNWPwv5EsO00Ofoho/oG4cZDENPPaKA==" saltValue="M2hcKr+4bcenT+tU0CqGR/wUh0gL9twFMOxepaOIbrFsc4/xEIyWbaYY8QtVQJZ3BKsEsjZIt1ywM8CsNRXCsg==" spinCount="100000" sheet="1" objects="1" scenarios="1" formatColumns="0" formatRows="0" autoFilter="0"/>
  <autoFilter ref="C77:K84" xr:uid="{00000000-0009-0000-0000-000018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800-000000000000}"/>
    <hyperlink ref="G1:H1" location="C54" display="2) Rekapitulace" xr:uid="{00000000-0004-0000-1800-000001000000}"/>
    <hyperlink ref="J1" location="C77" display="3) Soupis prací" xr:uid="{00000000-0004-0000-1800-000002000000}"/>
    <hyperlink ref="L1:V1" location="'Rekapitulace stavby'!C2" display="Rekapitulace stavby" xr:uid="{00000000-0004-0000-18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BR92"/>
  <sheetViews>
    <sheetView showGridLines="0" workbookViewId="0" xr3:uid="{94BC7849-1D55-59FD-A4A3-F33B65D9F6CB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154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800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ROUND(J81,2)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ROUND(SUM(BE81:BE91), 2)</f>
        <v>0</v>
      </c>
      <c r="G30" s="308"/>
      <c r="H30" s="308"/>
      <c r="I30" s="338">
        <v>0.21</v>
      </c>
      <c r="J30" s="337">
        <f>ROUND(ROUND((SUM(BE81:BE91)),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ROUND(SUM(BF81:BF91), 2)</f>
        <v>0</v>
      </c>
      <c r="G31" s="308"/>
      <c r="H31" s="308"/>
      <c r="I31" s="338">
        <v>0.15</v>
      </c>
      <c r="J31" s="337">
        <f>ROUND(ROUND((SUM(BF81:BF91)),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ROUND(SUM(BG81:BG91),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ROUND(SUM(BH81:BH91),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ROUND(SUM(BI81:BI91),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25 - VRN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J81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801</v>
      </c>
      <c r="E57" s="116"/>
      <c r="F57" s="116"/>
      <c r="G57" s="116"/>
      <c r="H57" s="116"/>
      <c r="I57" s="117"/>
      <c r="J57" s="118">
        <f>J82</f>
        <v>0</v>
      </c>
      <c r="K57" s="119"/>
    </row>
    <row r="58" spans="2:47" s="8" customFormat="1" ht="19.899999999999999" customHeight="1">
      <c r="B58" s="120"/>
      <c r="C58" s="346"/>
      <c r="D58" s="121" t="s">
        <v>802</v>
      </c>
      <c r="E58" s="122"/>
      <c r="F58" s="122"/>
      <c r="G58" s="122"/>
      <c r="H58" s="122"/>
      <c r="I58" s="123"/>
      <c r="J58" s="124">
        <f>J83</f>
        <v>0</v>
      </c>
      <c r="K58" s="125"/>
    </row>
    <row r="59" spans="2:47" s="8" customFormat="1" ht="19.899999999999999" customHeight="1">
      <c r="B59" s="120"/>
      <c r="C59" s="346"/>
      <c r="D59" s="121" t="s">
        <v>803</v>
      </c>
      <c r="E59" s="122"/>
      <c r="F59" s="122"/>
      <c r="G59" s="122"/>
      <c r="H59" s="122"/>
      <c r="I59" s="123"/>
      <c r="J59" s="124">
        <f>J86</f>
        <v>0</v>
      </c>
      <c r="K59" s="125"/>
    </row>
    <row r="60" spans="2:47" s="8" customFormat="1" ht="19.899999999999999" customHeight="1">
      <c r="B60" s="120"/>
      <c r="C60" s="346"/>
      <c r="D60" s="121" t="s">
        <v>804</v>
      </c>
      <c r="E60" s="122"/>
      <c r="F60" s="122"/>
      <c r="G60" s="122"/>
      <c r="H60" s="122"/>
      <c r="I60" s="123"/>
      <c r="J60" s="124">
        <f>J88</f>
        <v>0</v>
      </c>
      <c r="K60" s="125"/>
    </row>
    <row r="61" spans="2:47" s="8" customFormat="1" ht="19.899999999999999" customHeight="1">
      <c r="B61" s="120"/>
      <c r="C61" s="346"/>
      <c r="D61" s="121" t="s">
        <v>805</v>
      </c>
      <c r="E61" s="122"/>
      <c r="F61" s="122"/>
      <c r="G61" s="122"/>
      <c r="H61" s="122"/>
      <c r="I61" s="123"/>
      <c r="J61" s="124">
        <f>J90</f>
        <v>0</v>
      </c>
      <c r="K61" s="125"/>
    </row>
    <row r="62" spans="2:47" s="1" customFormat="1" ht="21.75" customHeight="1">
      <c r="B62" s="32"/>
      <c r="C62" s="308"/>
      <c r="D62" s="308"/>
      <c r="E62" s="308"/>
      <c r="F62" s="308"/>
      <c r="G62" s="308"/>
      <c r="H62" s="308"/>
      <c r="I62" s="326"/>
      <c r="J62" s="308"/>
      <c r="K62" s="35"/>
    </row>
    <row r="63" spans="2:47" s="1" customFormat="1" ht="6.95" customHeight="1">
      <c r="B63" s="42"/>
      <c r="C63" s="43"/>
      <c r="D63" s="43"/>
      <c r="E63" s="43"/>
      <c r="F63" s="43"/>
      <c r="G63" s="43"/>
      <c r="H63" s="43"/>
      <c r="I63" s="108"/>
      <c r="J63" s="43"/>
      <c r="K63" s="44"/>
    </row>
    <row r="67" spans="2:20" s="1" customFormat="1" ht="6.95" customHeight="1">
      <c r="B67" s="45"/>
      <c r="C67" s="46"/>
      <c r="D67" s="46"/>
      <c r="E67" s="46"/>
      <c r="F67" s="46"/>
      <c r="G67" s="46"/>
      <c r="H67" s="46"/>
      <c r="I67" s="111"/>
      <c r="J67" s="46"/>
      <c r="K67" s="46"/>
      <c r="L67" s="47"/>
    </row>
    <row r="68" spans="2:20" s="1" customFormat="1" ht="36.950000000000003" customHeight="1">
      <c r="B68" s="32"/>
      <c r="C68" s="48" t="s">
        <v>171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20" s="1" customFormat="1" ht="6.95" customHeight="1">
      <c r="B69" s="32"/>
      <c r="C69" s="49"/>
      <c r="D69" s="49"/>
      <c r="E69" s="49"/>
      <c r="F69" s="49"/>
      <c r="G69" s="49"/>
      <c r="H69" s="49"/>
      <c r="I69" s="126"/>
      <c r="J69" s="49"/>
      <c r="K69" s="49"/>
      <c r="L69" s="47"/>
    </row>
    <row r="70" spans="2:20" s="1" customFormat="1" ht="14.45" customHeight="1">
      <c r="B70" s="32"/>
      <c r="C70" s="51" t="s">
        <v>18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20" s="1" customFormat="1" ht="16.5" customHeight="1">
      <c r="B71" s="32"/>
      <c r="C71" s="49"/>
      <c r="D71" s="49"/>
      <c r="E71" s="281" t="str">
        <f>E7</f>
        <v>Rekonstrukce zahrady mateřské školky Šponarova</v>
      </c>
      <c r="F71" s="282"/>
      <c r="G71" s="282"/>
      <c r="H71" s="282"/>
      <c r="I71" s="126"/>
      <c r="J71" s="49"/>
      <c r="K71" s="49"/>
      <c r="L71" s="47"/>
    </row>
    <row r="72" spans="2:20" s="1" customFormat="1" ht="14.45" customHeight="1">
      <c r="B72" s="32"/>
      <c r="C72" s="51" t="s">
        <v>161</v>
      </c>
      <c r="D72" s="49"/>
      <c r="E72" s="49"/>
      <c r="F72" s="49"/>
      <c r="G72" s="49"/>
      <c r="H72" s="49"/>
      <c r="I72" s="126"/>
      <c r="J72" s="49"/>
      <c r="K72" s="49"/>
      <c r="L72" s="47"/>
    </row>
    <row r="73" spans="2:20" s="1" customFormat="1" ht="17.25" customHeight="1">
      <c r="B73" s="32"/>
      <c r="C73" s="49"/>
      <c r="D73" s="49"/>
      <c r="E73" s="274" t="str">
        <f>E9</f>
        <v>25 - VRN</v>
      </c>
      <c r="F73" s="283"/>
      <c r="G73" s="283"/>
      <c r="H73" s="283"/>
      <c r="I73" s="126"/>
      <c r="J73" s="49"/>
      <c r="K73" s="49"/>
      <c r="L73" s="47"/>
    </row>
    <row r="74" spans="2:20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20" s="1" customFormat="1" ht="18" customHeight="1">
      <c r="B75" s="32"/>
      <c r="C75" s="51" t="s">
        <v>23</v>
      </c>
      <c r="D75" s="49"/>
      <c r="E75" s="49"/>
      <c r="F75" s="127" t="str">
        <f>F12</f>
        <v>Ul. Šponarova 1503/16</v>
      </c>
      <c r="G75" s="49"/>
      <c r="H75" s="49"/>
      <c r="I75" s="128" t="s">
        <v>25</v>
      </c>
      <c r="J75" s="59" t="str">
        <f>IF(J12="","",J12)</f>
        <v>2. 12. 2018</v>
      </c>
      <c r="K75" s="49"/>
      <c r="L75" s="47"/>
    </row>
    <row r="76" spans="2:20" s="1" customFormat="1" ht="6.95" customHeight="1">
      <c r="B76" s="32"/>
      <c r="C76" s="49"/>
      <c r="D76" s="49"/>
      <c r="E76" s="49"/>
      <c r="F76" s="49"/>
      <c r="G76" s="49"/>
      <c r="H76" s="49"/>
      <c r="I76" s="126"/>
      <c r="J76" s="49"/>
      <c r="K76" s="49"/>
      <c r="L76" s="47"/>
    </row>
    <row r="77" spans="2:20" s="1" customFormat="1">
      <c r="B77" s="32"/>
      <c r="C77" s="51" t="s">
        <v>27</v>
      </c>
      <c r="D77" s="49"/>
      <c r="E77" s="49"/>
      <c r="F77" s="127" t="str">
        <f>E15</f>
        <v>MŠ Harmonie</v>
      </c>
      <c r="G77" s="49"/>
      <c r="H77" s="49"/>
      <c r="I77" s="128" t="s">
        <v>34</v>
      </c>
      <c r="J77" s="127" t="str">
        <f>E21</f>
        <v>Ing. Dagmar Rudolfová, Ing. Miroslava Najman</v>
      </c>
      <c r="K77" s="49"/>
      <c r="L77" s="47"/>
    </row>
    <row r="78" spans="2:20" s="1" customFormat="1" ht="14.45" customHeight="1">
      <c r="B78" s="32"/>
      <c r="C78" s="51" t="s">
        <v>32</v>
      </c>
      <c r="D78" s="49"/>
      <c r="E78" s="49"/>
      <c r="F78" s="127" t="str">
        <f>IF(E18="","",E18)</f>
        <v/>
      </c>
      <c r="G78" s="49"/>
      <c r="H78" s="49"/>
      <c r="I78" s="126"/>
      <c r="J78" s="49"/>
      <c r="K78" s="49"/>
      <c r="L78" s="47"/>
    </row>
    <row r="79" spans="2:20" s="1" customFormat="1" ht="10.35" customHeight="1">
      <c r="B79" s="32"/>
      <c r="C79" s="49"/>
      <c r="D79" s="49"/>
      <c r="E79" s="49"/>
      <c r="F79" s="49"/>
      <c r="G79" s="49"/>
      <c r="H79" s="49"/>
      <c r="I79" s="126"/>
      <c r="J79" s="49"/>
      <c r="K79" s="49"/>
      <c r="L79" s="47"/>
    </row>
    <row r="80" spans="2:20" s="9" customFormat="1" ht="29.25" customHeight="1">
      <c r="B80" s="129"/>
      <c r="C80" s="130" t="s">
        <v>172</v>
      </c>
      <c r="D80" s="131" t="s">
        <v>59</v>
      </c>
      <c r="E80" s="131" t="s">
        <v>55</v>
      </c>
      <c r="F80" s="131" t="s">
        <v>173</v>
      </c>
      <c r="G80" s="131" t="s">
        <v>174</v>
      </c>
      <c r="H80" s="131" t="s">
        <v>175</v>
      </c>
      <c r="I80" s="132" t="s">
        <v>176</v>
      </c>
      <c r="J80" s="131" t="s">
        <v>165</v>
      </c>
      <c r="K80" s="133" t="s">
        <v>177</v>
      </c>
      <c r="L80" s="134"/>
      <c r="M80" s="66" t="s">
        <v>178</v>
      </c>
      <c r="N80" s="67" t="s">
        <v>44</v>
      </c>
      <c r="O80" s="67" t="s">
        <v>179</v>
      </c>
      <c r="P80" s="67" t="s">
        <v>180</v>
      </c>
      <c r="Q80" s="67" t="s">
        <v>181</v>
      </c>
      <c r="R80" s="67" t="s">
        <v>182</v>
      </c>
      <c r="S80" s="67" t="s">
        <v>183</v>
      </c>
      <c r="T80" s="68" t="s">
        <v>184</v>
      </c>
    </row>
    <row r="81" spans="2:65" s="1" customFormat="1" ht="29.25" customHeight="1">
      <c r="B81" s="32"/>
      <c r="C81" s="72" t="s">
        <v>166</v>
      </c>
      <c r="D81" s="49"/>
      <c r="E81" s="49"/>
      <c r="F81" s="49"/>
      <c r="G81" s="49"/>
      <c r="H81" s="49"/>
      <c r="I81" s="126"/>
      <c r="J81" s="135">
        <f>BK81</f>
        <v>0</v>
      </c>
      <c r="K81" s="49"/>
      <c r="L81" s="47"/>
      <c r="M81" s="69"/>
      <c r="N81" s="70"/>
      <c r="O81" s="70"/>
      <c r="P81" s="136">
        <f>P82</f>
        <v>0</v>
      </c>
      <c r="Q81" s="70"/>
      <c r="R81" s="136">
        <f>R82</f>
        <v>0</v>
      </c>
      <c r="S81" s="70"/>
      <c r="T81" s="137">
        <f>T82</f>
        <v>0</v>
      </c>
      <c r="AT81" s="23" t="s">
        <v>73</v>
      </c>
      <c r="AU81" s="23" t="s">
        <v>167</v>
      </c>
      <c r="BK81" s="138">
        <f>BK82</f>
        <v>0</v>
      </c>
    </row>
    <row r="82" spans="2:65" s="10" customFormat="1" ht="37.35" customHeight="1">
      <c r="B82" s="139"/>
      <c r="C82" s="140"/>
      <c r="D82" s="141" t="s">
        <v>73</v>
      </c>
      <c r="E82" s="142" t="s">
        <v>153</v>
      </c>
      <c r="F82" s="142" t="s">
        <v>806</v>
      </c>
      <c r="G82" s="140"/>
      <c r="H82" s="140"/>
      <c r="I82" s="143"/>
      <c r="J82" s="144">
        <f>BK82</f>
        <v>0</v>
      </c>
      <c r="K82" s="140"/>
      <c r="L82" s="145"/>
      <c r="M82" s="146"/>
      <c r="N82" s="347"/>
      <c r="O82" s="347"/>
      <c r="P82" s="348">
        <f>P83+P86+P88+P90</f>
        <v>0</v>
      </c>
      <c r="Q82" s="347"/>
      <c r="R82" s="348">
        <f>R83+R86+R88+R90</f>
        <v>0</v>
      </c>
      <c r="S82" s="347"/>
      <c r="T82" s="147">
        <f>T83+T86+T88+T90</f>
        <v>0</v>
      </c>
      <c r="AR82" s="148" t="s">
        <v>82</v>
      </c>
      <c r="AT82" s="149" t="s">
        <v>73</v>
      </c>
      <c r="AU82" s="149" t="s">
        <v>74</v>
      </c>
      <c r="AY82" s="148" t="s">
        <v>187</v>
      </c>
      <c r="BK82" s="150">
        <f>BK83+BK86+BK88+BK90</f>
        <v>0</v>
      </c>
    </row>
    <row r="83" spans="2:65" s="10" customFormat="1" ht="19.899999999999999" customHeight="1">
      <c r="B83" s="139"/>
      <c r="C83" s="140"/>
      <c r="D83" s="141" t="s">
        <v>73</v>
      </c>
      <c r="E83" s="151" t="s">
        <v>79</v>
      </c>
      <c r="F83" s="151" t="s">
        <v>807</v>
      </c>
      <c r="G83" s="140"/>
      <c r="H83" s="140"/>
      <c r="I83" s="143"/>
      <c r="J83" s="152">
        <f>BK83</f>
        <v>0</v>
      </c>
      <c r="K83" s="140"/>
      <c r="L83" s="145"/>
      <c r="M83" s="146"/>
      <c r="N83" s="347"/>
      <c r="O83" s="347"/>
      <c r="P83" s="348">
        <f>SUM(P84:P85)</f>
        <v>0</v>
      </c>
      <c r="Q83" s="347"/>
      <c r="R83" s="348">
        <f>SUM(R84:R85)</f>
        <v>0</v>
      </c>
      <c r="S83" s="347"/>
      <c r="T83" s="147">
        <f>SUM(T84:T85)</f>
        <v>0</v>
      </c>
      <c r="AR83" s="148" t="s">
        <v>82</v>
      </c>
      <c r="AT83" s="149" t="s">
        <v>73</v>
      </c>
      <c r="AU83" s="149" t="s">
        <v>82</v>
      </c>
      <c r="AY83" s="148" t="s">
        <v>187</v>
      </c>
      <c r="BK83" s="150">
        <f>SUM(BK84:BK85)</f>
        <v>0</v>
      </c>
    </row>
    <row r="84" spans="2:65" s="1" customFormat="1" ht="16.5" customHeight="1">
      <c r="B84" s="32"/>
      <c r="C84" s="153" t="s">
        <v>82</v>
      </c>
      <c r="D84" s="153" t="s">
        <v>189</v>
      </c>
      <c r="E84" s="154" t="s">
        <v>16</v>
      </c>
      <c r="F84" s="155" t="s">
        <v>808</v>
      </c>
      <c r="G84" s="156" t="s">
        <v>227</v>
      </c>
      <c r="H84" s="157">
        <v>1</v>
      </c>
      <c r="I84" s="158"/>
      <c r="J84" s="159">
        <f>ROUND(I84*H84,2)</f>
        <v>0</v>
      </c>
      <c r="K84" s="155" t="s">
        <v>21</v>
      </c>
      <c r="L84" s="47"/>
      <c r="M84" s="160" t="s">
        <v>21</v>
      </c>
      <c r="N84" s="349" t="s">
        <v>45</v>
      </c>
      <c r="O84" s="308"/>
      <c r="P84" s="350">
        <f>O84*H84</f>
        <v>0</v>
      </c>
      <c r="Q84" s="350">
        <v>0</v>
      </c>
      <c r="R84" s="350">
        <f>Q84*H84</f>
        <v>0</v>
      </c>
      <c r="S84" s="350">
        <v>0</v>
      </c>
      <c r="T84" s="161">
        <f>S84*H84</f>
        <v>0</v>
      </c>
      <c r="AR84" s="23" t="s">
        <v>194</v>
      </c>
      <c r="AT84" s="23" t="s">
        <v>189</v>
      </c>
      <c r="AU84" s="23" t="s">
        <v>84</v>
      </c>
      <c r="AY84" s="23" t="s">
        <v>187</v>
      </c>
      <c r="BE84" s="162">
        <f>IF(N84="základní",J84,0)</f>
        <v>0</v>
      </c>
      <c r="BF84" s="162">
        <f>IF(N84="snížená",J84,0)</f>
        <v>0</v>
      </c>
      <c r="BG84" s="162">
        <f>IF(N84="zákl. přenesená",J84,0)</f>
        <v>0</v>
      </c>
      <c r="BH84" s="162">
        <f>IF(N84="sníž. přenesená",J84,0)</f>
        <v>0</v>
      </c>
      <c r="BI84" s="162">
        <f>IF(N84="nulová",J84,0)</f>
        <v>0</v>
      </c>
      <c r="BJ84" s="23" t="s">
        <v>82</v>
      </c>
      <c r="BK84" s="162">
        <f>ROUND(I84*H84,2)</f>
        <v>0</v>
      </c>
      <c r="BL84" s="23" t="s">
        <v>194</v>
      </c>
      <c r="BM84" s="23" t="s">
        <v>809</v>
      </c>
    </row>
    <row r="85" spans="2:65" s="1" customFormat="1" ht="16.5" customHeight="1">
      <c r="B85" s="32"/>
      <c r="C85" s="153" t="s">
        <v>84</v>
      </c>
      <c r="D85" s="153" t="s">
        <v>189</v>
      </c>
      <c r="E85" s="154" t="s">
        <v>810</v>
      </c>
      <c r="F85" s="155" t="s">
        <v>811</v>
      </c>
      <c r="G85" s="156" t="s">
        <v>227</v>
      </c>
      <c r="H85" s="157">
        <v>1</v>
      </c>
      <c r="I85" s="158"/>
      <c r="J85" s="159">
        <f>ROUND(I85*H85,2)</f>
        <v>0</v>
      </c>
      <c r="K85" s="155" t="s">
        <v>21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812</v>
      </c>
    </row>
    <row r="86" spans="2:65" s="10" customFormat="1" ht="29.85" customHeight="1">
      <c r="B86" s="139"/>
      <c r="C86" s="140"/>
      <c r="D86" s="141" t="s">
        <v>73</v>
      </c>
      <c r="E86" s="151" t="s">
        <v>85</v>
      </c>
      <c r="F86" s="151" t="s">
        <v>813</v>
      </c>
      <c r="G86" s="140"/>
      <c r="H86" s="140"/>
      <c r="I86" s="143"/>
      <c r="J86" s="152">
        <f>BK86</f>
        <v>0</v>
      </c>
      <c r="K86" s="140"/>
      <c r="L86" s="145"/>
      <c r="M86" s="146"/>
      <c r="N86" s="347"/>
      <c r="O86" s="347"/>
      <c r="P86" s="348">
        <f>P87</f>
        <v>0</v>
      </c>
      <c r="Q86" s="347"/>
      <c r="R86" s="348">
        <f>R87</f>
        <v>0</v>
      </c>
      <c r="S86" s="347"/>
      <c r="T86" s="147">
        <f>T87</f>
        <v>0</v>
      </c>
      <c r="AR86" s="148" t="s">
        <v>209</v>
      </c>
      <c r="AT86" s="149" t="s">
        <v>73</v>
      </c>
      <c r="AU86" s="149" t="s">
        <v>82</v>
      </c>
      <c r="AY86" s="148" t="s">
        <v>187</v>
      </c>
      <c r="BK86" s="150">
        <f>BK87</f>
        <v>0</v>
      </c>
    </row>
    <row r="87" spans="2:65" s="1" customFormat="1" ht="16.5" customHeight="1">
      <c r="B87" s="32"/>
      <c r="C87" s="153" t="s">
        <v>201</v>
      </c>
      <c r="D87" s="153" t="s">
        <v>189</v>
      </c>
      <c r="E87" s="154" t="s">
        <v>79</v>
      </c>
      <c r="F87" s="155" t="s">
        <v>813</v>
      </c>
      <c r="G87" s="156" t="s">
        <v>227</v>
      </c>
      <c r="H87" s="157">
        <v>1</v>
      </c>
      <c r="I87" s="158"/>
      <c r="J87" s="159">
        <f>ROUND(I87*H87,2)</f>
        <v>0</v>
      </c>
      <c r="K87" s="155" t="s">
        <v>21</v>
      </c>
      <c r="L87" s="47"/>
      <c r="M87" s="160" t="s">
        <v>21</v>
      </c>
      <c r="N87" s="349" t="s">
        <v>45</v>
      </c>
      <c r="O87" s="308"/>
      <c r="P87" s="350">
        <f>O87*H87</f>
        <v>0</v>
      </c>
      <c r="Q87" s="350">
        <v>0</v>
      </c>
      <c r="R87" s="350">
        <f>Q87*H87</f>
        <v>0</v>
      </c>
      <c r="S87" s="350">
        <v>0</v>
      </c>
      <c r="T87" s="161">
        <f>S87*H87</f>
        <v>0</v>
      </c>
      <c r="AR87" s="23" t="s">
        <v>194</v>
      </c>
      <c r="AT87" s="23" t="s">
        <v>189</v>
      </c>
      <c r="AU87" s="23" t="s">
        <v>84</v>
      </c>
      <c r="AY87" s="23" t="s">
        <v>187</v>
      </c>
      <c r="BE87" s="162">
        <f>IF(N87="základní",J87,0)</f>
        <v>0</v>
      </c>
      <c r="BF87" s="162">
        <f>IF(N87="snížená",J87,0)</f>
        <v>0</v>
      </c>
      <c r="BG87" s="162">
        <f>IF(N87="zákl. přenesená",J87,0)</f>
        <v>0</v>
      </c>
      <c r="BH87" s="162">
        <f>IF(N87="sníž. přenesená",J87,0)</f>
        <v>0</v>
      </c>
      <c r="BI87" s="162">
        <f>IF(N87="nulová",J87,0)</f>
        <v>0</v>
      </c>
      <c r="BJ87" s="23" t="s">
        <v>82</v>
      </c>
      <c r="BK87" s="162">
        <f>ROUND(I87*H87,2)</f>
        <v>0</v>
      </c>
      <c r="BL87" s="23" t="s">
        <v>194</v>
      </c>
      <c r="BM87" s="23" t="s">
        <v>814</v>
      </c>
    </row>
    <row r="88" spans="2:65" s="10" customFormat="1" ht="29.85" customHeight="1">
      <c r="B88" s="139"/>
      <c r="C88" s="140"/>
      <c r="D88" s="141" t="s">
        <v>73</v>
      </c>
      <c r="E88" s="151" t="s">
        <v>815</v>
      </c>
      <c r="F88" s="151" t="s">
        <v>816</v>
      </c>
      <c r="G88" s="140"/>
      <c r="H88" s="140"/>
      <c r="I88" s="143"/>
      <c r="J88" s="152">
        <f>BK88</f>
        <v>0</v>
      </c>
      <c r="K88" s="140"/>
      <c r="L88" s="145"/>
      <c r="M88" s="146"/>
      <c r="N88" s="347"/>
      <c r="O88" s="347"/>
      <c r="P88" s="348">
        <f>P89</f>
        <v>0</v>
      </c>
      <c r="Q88" s="347"/>
      <c r="R88" s="348">
        <f>R89</f>
        <v>0</v>
      </c>
      <c r="S88" s="347"/>
      <c r="T88" s="147">
        <f>T89</f>
        <v>0</v>
      </c>
      <c r="AR88" s="148" t="s">
        <v>209</v>
      </c>
      <c r="AT88" s="149" t="s">
        <v>73</v>
      </c>
      <c r="AU88" s="149" t="s">
        <v>82</v>
      </c>
      <c r="AY88" s="148" t="s">
        <v>187</v>
      </c>
      <c r="BK88" s="150">
        <f>BK89</f>
        <v>0</v>
      </c>
    </row>
    <row r="89" spans="2:65" s="1" customFormat="1" ht="16.5" customHeight="1">
      <c r="B89" s="32"/>
      <c r="C89" s="153" t="s">
        <v>194</v>
      </c>
      <c r="D89" s="153" t="s">
        <v>189</v>
      </c>
      <c r="E89" s="154" t="s">
        <v>817</v>
      </c>
      <c r="F89" s="155" t="s">
        <v>818</v>
      </c>
      <c r="G89" s="156" t="s">
        <v>819</v>
      </c>
      <c r="H89" s="157">
        <v>1</v>
      </c>
      <c r="I89" s="158"/>
      <c r="J89" s="159">
        <f>ROUND(I89*H89,2)</f>
        <v>0</v>
      </c>
      <c r="K89" s="155" t="s">
        <v>193</v>
      </c>
      <c r="L89" s="47"/>
      <c r="M89" s="160" t="s">
        <v>21</v>
      </c>
      <c r="N89" s="349" t="s">
        <v>45</v>
      </c>
      <c r="O89" s="308"/>
      <c r="P89" s="350">
        <f>O89*H89</f>
        <v>0</v>
      </c>
      <c r="Q89" s="350">
        <v>0</v>
      </c>
      <c r="R89" s="350">
        <f>Q89*H89</f>
        <v>0</v>
      </c>
      <c r="S89" s="350">
        <v>0</v>
      </c>
      <c r="T89" s="161">
        <f>S89*H89</f>
        <v>0</v>
      </c>
      <c r="AR89" s="23" t="s">
        <v>820</v>
      </c>
      <c r="AT89" s="23" t="s">
        <v>189</v>
      </c>
      <c r="AU89" s="23" t="s">
        <v>84</v>
      </c>
      <c r="AY89" s="23" t="s">
        <v>187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23" t="s">
        <v>82</v>
      </c>
      <c r="BK89" s="162">
        <f>ROUND(I89*H89,2)</f>
        <v>0</v>
      </c>
      <c r="BL89" s="23" t="s">
        <v>820</v>
      </c>
      <c r="BM89" s="23" t="s">
        <v>821</v>
      </c>
    </row>
    <row r="90" spans="2:65" s="10" customFormat="1" ht="29.85" customHeight="1">
      <c r="B90" s="139"/>
      <c r="C90" s="140"/>
      <c r="D90" s="141" t="s">
        <v>73</v>
      </c>
      <c r="E90" s="151" t="s">
        <v>822</v>
      </c>
      <c r="F90" s="151" t="s">
        <v>823</v>
      </c>
      <c r="G90" s="140"/>
      <c r="H90" s="140"/>
      <c r="I90" s="143"/>
      <c r="J90" s="152">
        <f>BK90</f>
        <v>0</v>
      </c>
      <c r="K90" s="140"/>
      <c r="L90" s="145"/>
      <c r="M90" s="146"/>
      <c r="N90" s="347"/>
      <c r="O90" s="347"/>
      <c r="P90" s="348">
        <f>P91</f>
        <v>0</v>
      </c>
      <c r="Q90" s="347"/>
      <c r="R90" s="348">
        <f>R91</f>
        <v>0</v>
      </c>
      <c r="S90" s="347"/>
      <c r="T90" s="147">
        <f>T91</f>
        <v>0</v>
      </c>
      <c r="AR90" s="148" t="s">
        <v>209</v>
      </c>
      <c r="AT90" s="149" t="s">
        <v>73</v>
      </c>
      <c r="AU90" s="149" t="s">
        <v>82</v>
      </c>
      <c r="AY90" s="148" t="s">
        <v>187</v>
      </c>
      <c r="BK90" s="150">
        <f>BK91</f>
        <v>0</v>
      </c>
    </row>
    <row r="91" spans="2:65" s="1" customFormat="1" ht="16.5" customHeight="1">
      <c r="B91" s="32"/>
      <c r="C91" s="153" t="s">
        <v>209</v>
      </c>
      <c r="D91" s="153" t="s">
        <v>189</v>
      </c>
      <c r="E91" s="154" t="s">
        <v>824</v>
      </c>
      <c r="F91" s="155" t="s">
        <v>825</v>
      </c>
      <c r="G91" s="156" t="s">
        <v>819</v>
      </c>
      <c r="H91" s="157">
        <v>1</v>
      </c>
      <c r="I91" s="158"/>
      <c r="J91" s="159">
        <f>ROUND(I91*H91,2)</f>
        <v>0</v>
      </c>
      <c r="K91" s="155" t="s">
        <v>193</v>
      </c>
      <c r="L91" s="47"/>
      <c r="M91" s="160" t="s">
        <v>21</v>
      </c>
      <c r="N91" s="209" t="s">
        <v>45</v>
      </c>
      <c r="O91" s="20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AR91" s="23" t="s">
        <v>820</v>
      </c>
      <c r="AT91" s="23" t="s">
        <v>189</v>
      </c>
      <c r="AU91" s="23" t="s">
        <v>84</v>
      </c>
      <c r="AY91" s="23" t="s">
        <v>187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23" t="s">
        <v>82</v>
      </c>
      <c r="BK91" s="162">
        <f>ROUND(I91*H91,2)</f>
        <v>0</v>
      </c>
      <c r="BL91" s="23" t="s">
        <v>820</v>
      </c>
      <c r="BM91" s="23" t="s">
        <v>826</v>
      </c>
    </row>
    <row r="92" spans="2:65" s="1" customFormat="1" ht="6.95" customHeight="1">
      <c r="B92" s="42"/>
      <c r="C92" s="43"/>
      <c r="D92" s="43"/>
      <c r="E92" s="43"/>
      <c r="F92" s="43"/>
      <c r="G92" s="43"/>
      <c r="H92" s="43"/>
      <c r="I92" s="108"/>
      <c r="J92" s="43"/>
      <c r="K92" s="43"/>
      <c r="L92" s="47"/>
    </row>
  </sheetData>
  <sheetProtection algorithmName="SHA-512" hashValue="ovf22cBdlD/Tv+joG5Wy4FR5zX+mXai2TdiQ8ymCY3yWyNZa12XCrOb3y7i2W1fBAmpiPtIdc337AfcJlQbJCw==" saltValue="w5HR8PhWTo0tv5inBZYyUXV1MG3ECa240HBzMLaEgZteGYncjZKQmdWD+CkGA9SNusxXm0ZGM4J4A4buze94tA==" spinCount="100000" sheet="1" objects="1" scenarios="1" formatColumns="0" formatRows="0" autoFilter="0"/>
  <autoFilter ref="C80:K91" xr:uid="{00000000-0009-0000-0000-000019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900-000000000000}"/>
    <hyperlink ref="G1:H1" location="C54" display="2) Rekapitulace" xr:uid="{00000000-0004-0000-1900-000001000000}"/>
    <hyperlink ref="J1" location="C80" display="3) Soupis prací" xr:uid="{00000000-0004-0000-1900-000002000000}"/>
    <hyperlink ref="L1:V1" location="'Rekapitulace stavby'!C2" display="Rekapitulace stavby" xr:uid="{00000000-0004-0000-19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K216"/>
  <sheetViews>
    <sheetView showGridLines="0" zoomScaleNormal="100" workbookViewId="0" xr3:uid="{F4A53677-9E12-59C4-BAB1-211CDE2C826E}"/>
  </sheetViews>
  <sheetFormatPr defaultRowHeight="13.5"/>
  <cols>
    <col min="1" max="1" width="8.33203125" style="210" customWidth="1"/>
    <col min="2" max="2" width="1.6640625" style="210" customWidth="1"/>
    <col min="3" max="4" width="5" style="210" customWidth="1"/>
    <col min="5" max="5" width="11.6640625" style="210" customWidth="1"/>
    <col min="6" max="6" width="9.1640625" style="210" customWidth="1"/>
    <col min="7" max="7" width="5" style="210" customWidth="1"/>
    <col min="8" max="8" width="77.83203125" style="210" customWidth="1"/>
    <col min="9" max="10" width="20" style="210" customWidth="1"/>
    <col min="11" max="11" width="1.6640625" style="210" customWidth="1"/>
  </cols>
  <sheetData>
    <row r="1" spans="2:11" ht="37.5" customHeight="1"/>
    <row r="2" spans="2:11" ht="7.5" customHeight="1">
      <c r="B2" s="355"/>
      <c r="C2" s="356"/>
      <c r="D2" s="356"/>
      <c r="E2" s="356"/>
      <c r="F2" s="356"/>
      <c r="G2" s="356"/>
      <c r="H2" s="356"/>
      <c r="I2" s="356"/>
      <c r="J2" s="356"/>
      <c r="K2" s="357"/>
    </row>
    <row r="3" spans="2:11" s="14" customFormat="1" ht="45" customHeight="1">
      <c r="B3" s="358"/>
      <c r="C3" s="288" t="s">
        <v>827</v>
      </c>
      <c r="D3" s="288"/>
      <c r="E3" s="288"/>
      <c r="F3" s="288"/>
      <c r="G3" s="288"/>
      <c r="H3" s="288"/>
      <c r="I3" s="288"/>
      <c r="J3" s="288"/>
      <c r="K3" s="359"/>
    </row>
    <row r="4" spans="2:11" ht="25.5" customHeight="1">
      <c r="B4" s="360"/>
      <c r="C4" s="292" t="s">
        <v>828</v>
      </c>
      <c r="D4" s="292"/>
      <c r="E4" s="292"/>
      <c r="F4" s="292"/>
      <c r="G4" s="292"/>
      <c r="H4" s="292"/>
      <c r="I4" s="292"/>
      <c r="J4" s="292"/>
      <c r="K4" s="361"/>
    </row>
    <row r="5" spans="2:11" ht="5.25" customHeight="1">
      <c r="B5" s="360"/>
      <c r="C5" s="211"/>
      <c r="D5" s="211"/>
      <c r="E5" s="211"/>
      <c r="F5" s="211"/>
      <c r="G5" s="211"/>
      <c r="H5" s="211"/>
      <c r="I5" s="211"/>
      <c r="J5" s="211"/>
      <c r="K5" s="361"/>
    </row>
    <row r="6" spans="2:11" ht="15" customHeight="1">
      <c r="B6" s="360"/>
      <c r="C6" s="290" t="s">
        <v>829</v>
      </c>
      <c r="D6" s="290"/>
      <c r="E6" s="290"/>
      <c r="F6" s="290"/>
      <c r="G6" s="290"/>
      <c r="H6" s="290"/>
      <c r="I6" s="290"/>
      <c r="J6" s="290"/>
      <c r="K6" s="361"/>
    </row>
    <row r="7" spans="2:11" ht="15" customHeight="1">
      <c r="B7" s="213"/>
      <c r="C7" s="290" t="s">
        <v>830</v>
      </c>
      <c r="D7" s="290"/>
      <c r="E7" s="290"/>
      <c r="F7" s="290"/>
      <c r="G7" s="290"/>
      <c r="H7" s="290"/>
      <c r="I7" s="290"/>
      <c r="J7" s="290"/>
      <c r="K7" s="361"/>
    </row>
    <row r="8" spans="2:1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361"/>
    </row>
    <row r="9" spans="2:11" ht="15" customHeight="1">
      <c r="B9" s="213"/>
      <c r="C9" s="290" t="s">
        <v>831</v>
      </c>
      <c r="D9" s="290"/>
      <c r="E9" s="290"/>
      <c r="F9" s="290"/>
      <c r="G9" s="290"/>
      <c r="H9" s="290"/>
      <c r="I9" s="290"/>
      <c r="J9" s="290"/>
      <c r="K9" s="361"/>
    </row>
    <row r="10" spans="2:11" ht="15" customHeight="1">
      <c r="B10" s="213"/>
      <c r="C10" s="212"/>
      <c r="D10" s="290" t="s">
        <v>832</v>
      </c>
      <c r="E10" s="290"/>
      <c r="F10" s="290"/>
      <c r="G10" s="290"/>
      <c r="H10" s="290"/>
      <c r="I10" s="290"/>
      <c r="J10" s="290"/>
      <c r="K10" s="361"/>
    </row>
    <row r="11" spans="2:11" ht="15" customHeight="1">
      <c r="B11" s="213"/>
      <c r="C11" s="214"/>
      <c r="D11" s="290" t="s">
        <v>833</v>
      </c>
      <c r="E11" s="290"/>
      <c r="F11" s="290"/>
      <c r="G11" s="290"/>
      <c r="H11" s="290"/>
      <c r="I11" s="290"/>
      <c r="J11" s="290"/>
      <c r="K11" s="361"/>
    </row>
    <row r="12" spans="2:11" ht="12.75" customHeight="1">
      <c r="B12" s="213"/>
      <c r="C12" s="214"/>
      <c r="D12" s="214"/>
      <c r="E12" s="214"/>
      <c r="F12" s="214"/>
      <c r="G12" s="214"/>
      <c r="H12" s="214"/>
      <c r="I12" s="214"/>
      <c r="J12" s="214"/>
      <c r="K12" s="361"/>
    </row>
    <row r="13" spans="2:11" ht="15" customHeight="1">
      <c r="B13" s="213"/>
      <c r="C13" s="214"/>
      <c r="D13" s="290" t="s">
        <v>834</v>
      </c>
      <c r="E13" s="290"/>
      <c r="F13" s="290"/>
      <c r="G13" s="290"/>
      <c r="H13" s="290"/>
      <c r="I13" s="290"/>
      <c r="J13" s="290"/>
      <c r="K13" s="361"/>
    </row>
    <row r="14" spans="2:11" ht="15" customHeight="1">
      <c r="B14" s="213"/>
      <c r="C14" s="214"/>
      <c r="D14" s="290" t="s">
        <v>835</v>
      </c>
      <c r="E14" s="290"/>
      <c r="F14" s="290"/>
      <c r="G14" s="290"/>
      <c r="H14" s="290"/>
      <c r="I14" s="290"/>
      <c r="J14" s="290"/>
      <c r="K14" s="361"/>
    </row>
    <row r="15" spans="2:11" ht="15" customHeight="1">
      <c r="B15" s="213"/>
      <c r="C15" s="214"/>
      <c r="D15" s="290" t="s">
        <v>836</v>
      </c>
      <c r="E15" s="290"/>
      <c r="F15" s="290"/>
      <c r="G15" s="290"/>
      <c r="H15" s="290"/>
      <c r="I15" s="290"/>
      <c r="J15" s="290"/>
      <c r="K15" s="361"/>
    </row>
    <row r="16" spans="2:11" ht="15" customHeight="1">
      <c r="B16" s="213"/>
      <c r="C16" s="214"/>
      <c r="D16" s="214"/>
      <c r="E16" s="215" t="s">
        <v>81</v>
      </c>
      <c r="F16" s="290" t="s">
        <v>837</v>
      </c>
      <c r="G16" s="290"/>
      <c r="H16" s="290"/>
      <c r="I16" s="290"/>
      <c r="J16" s="290"/>
      <c r="K16" s="361"/>
    </row>
    <row r="17" spans="2:11" ht="15" customHeight="1">
      <c r="B17" s="213"/>
      <c r="C17" s="214"/>
      <c r="D17" s="214"/>
      <c r="E17" s="215" t="s">
        <v>838</v>
      </c>
      <c r="F17" s="290" t="s">
        <v>839</v>
      </c>
      <c r="G17" s="290"/>
      <c r="H17" s="290"/>
      <c r="I17" s="290"/>
      <c r="J17" s="290"/>
      <c r="K17" s="361"/>
    </row>
    <row r="18" spans="2:11" ht="15" customHeight="1">
      <c r="B18" s="213"/>
      <c r="C18" s="214"/>
      <c r="D18" s="214"/>
      <c r="E18" s="215" t="s">
        <v>840</v>
      </c>
      <c r="F18" s="290" t="s">
        <v>841</v>
      </c>
      <c r="G18" s="290"/>
      <c r="H18" s="290"/>
      <c r="I18" s="290"/>
      <c r="J18" s="290"/>
      <c r="K18" s="361"/>
    </row>
    <row r="19" spans="2:11" ht="15" customHeight="1">
      <c r="B19" s="213"/>
      <c r="C19" s="214"/>
      <c r="D19" s="214"/>
      <c r="E19" s="215" t="s">
        <v>842</v>
      </c>
      <c r="F19" s="290" t="s">
        <v>843</v>
      </c>
      <c r="G19" s="290"/>
      <c r="H19" s="290"/>
      <c r="I19" s="290"/>
      <c r="J19" s="290"/>
      <c r="K19" s="361"/>
    </row>
    <row r="20" spans="2:11" ht="15" customHeight="1">
      <c r="B20" s="213"/>
      <c r="C20" s="214"/>
      <c r="D20" s="214"/>
      <c r="E20" s="215" t="s">
        <v>789</v>
      </c>
      <c r="F20" s="290" t="s">
        <v>790</v>
      </c>
      <c r="G20" s="290"/>
      <c r="H20" s="290"/>
      <c r="I20" s="290"/>
      <c r="J20" s="290"/>
      <c r="K20" s="361"/>
    </row>
    <row r="21" spans="2:11" ht="15" customHeight="1">
      <c r="B21" s="213"/>
      <c r="C21" s="214"/>
      <c r="D21" s="214"/>
      <c r="E21" s="215" t="s">
        <v>844</v>
      </c>
      <c r="F21" s="290" t="s">
        <v>845</v>
      </c>
      <c r="G21" s="290"/>
      <c r="H21" s="290"/>
      <c r="I21" s="290"/>
      <c r="J21" s="290"/>
      <c r="K21" s="361"/>
    </row>
    <row r="22" spans="2:11" ht="12.75" customHeight="1">
      <c r="B22" s="213"/>
      <c r="C22" s="214"/>
      <c r="D22" s="214"/>
      <c r="E22" s="214"/>
      <c r="F22" s="214"/>
      <c r="G22" s="214"/>
      <c r="H22" s="214"/>
      <c r="I22" s="214"/>
      <c r="J22" s="214"/>
      <c r="K22" s="361"/>
    </row>
    <row r="23" spans="2:11" ht="15" customHeight="1">
      <c r="B23" s="213"/>
      <c r="C23" s="290" t="s">
        <v>846</v>
      </c>
      <c r="D23" s="290"/>
      <c r="E23" s="290"/>
      <c r="F23" s="290"/>
      <c r="G23" s="290"/>
      <c r="H23" s="290"/>
      <c r="I23" s="290"/>
      <c r="J23" s="290"/>
      <c r="K23" s="361"/>
    </row>
    <row r="24" spans="2:11" ht="15" customHeight="1">
      <c r="B24" s="213"/>
      <c r="C24" s="290" t="s">
        <v>847</v>
      </c>
      <c r="D24" s="290"/>
      <c r="E24" s="290"/>
      <c r="F24" s="290"/>
      <c r="G24" s="290"/>
      <c r="H24" s="290"/>
      <c r="I24" s="290"/>
      <c r="J24" s="290"/>
      <c r="K24" s="361"/>
    </row>
    <row r="25" spans="2:11" ht="15" customHeight="1">
      <c r="B25" s="213"/>
      <c r="C25" s="212"/>
      <c r="D25" s="290" t="s">
        <v>848</v>
      </c>
      <c r="E25" s="290"/>
      <c r="F25" s="290"/>
      <c r="G25" s="290"/>
      <c r="H25" s="290"/>
      <c r="I25" s="290"/>
      <c r="J25" s="290"/>
      <c r="K25" s="361"/>
    </row>
    <row r="26" spans="2:11" ht="15" customHeight="1">
      <c r="B26" s="213"/>
      <c r="C26" s="214"/>
      <c r="D26" s="290" t="s">
        <v>849</v>
      </c>
      <c r="E26" s="290"/>
      <c r="F26" s="290"/>
      <c r="G26" s="290"/>
      <c r="H26" s="290"/>
      <c r="I26" s="290"/>
      <c r="J26" s="290"/>
      <c r="K26" s="361"/>
    </row>
    <row r="27" spans="2:11" ht="12.75" customHeight="1">
      <c r="B27" s="213"/>
      <c r="C27" s="214"/>
      <c r="D27" s="214"/>
      <c r="E27" s="214"/>
      <c r="F27" s="214"/>
      <c r="G27" s="214"/>
      <c r="H27" s="214"/>
      <c r="I27" s="214"/>
      <c r="J27" s="214"/>
      <c r="K27" s="361"/>
    </row>
    <row r="28" spans="2:11" ht="15" customHeight="1">
      <c r="B28" s="213"/>
      <c r="C28" s="214"/>
      <c r="D28" s="290" t="s">
        <v>850</v>
      </c>
      <c r="E28" s="290"/>
      <c r="F28" s="290"/>
      <c r="G28" s="290"/>
      <c r="H28" s="290"/>
      <c r="I28" s="290"/>
      <c r="J28" s="290"/>
      <c r="K28" s="361"/>
    </row>
    <row r="29" spans="2:11" ht="15" customHeight="1">
      <c r="B29" s="213"/>
      <c r="C29" s="214"/>
      <c r="D29" s="290" t="s">
        <v>851</v>
      </c>
      <c r="E29" s="290"/>
      <c r="F29" s="290"/>
      <c r="G29" s="290"/>
      <c r="H29" s="290"/>
      <c r="I29" s="290"/>
      <c r="J29" s="290"/>
      <c r="K29" s="361"/>
    </row>
    <row r="30" spans="2:11" ht="12.75" customHeight="1">
      <c r="B30" s="213"/>
      <c r="C30" s="214"/>
      <c r="D30" s="214"/>
      <c r="E30" s="214"/>
      <c r="F30" s="214"/>
      <c r="G30" s="214"/>
      <c r="H30" s="214"/>
      <c r="I30" s="214"/>
      <c r="J30" s="214"/>
      <c r="K30" s="361"/>
    </row>
    <row r="31" spans="2:11" ht="15" customHeight="1">
      <c r="B31" s="213"/>
      <c r="C31" s="214"/>
      <c r="D31" s="290" t="s">
        <v>852</v>
      </c>
      <c r="E31" s="290"/>
      <c r="F31" s="290"/>
      <c r="G31" s="290"/>
      <c r="H31" s="290"/>
      <c r="I31" s="290"/>
      <c r="J31" s="290"/>
      <c r="K31" s="361"/>
    </row>
    <row r="32" spans="2:11" ht="15" customHeight="1">
      <c r="B32" s="213"/>
      <c r="C32" s="214"/>
      <c r="D32" s="290" t="s">
        <v>853</v>
      </c>
      <c r="E32" s="290"/>
      <c r="F32" s="290"/>
      <c r="G32" s="290"/>
      <c r="H32" s="290"/>
      <c r="I32" s="290"/>
      <c r="J32" s="290"/>
      <c r="K32" s="361"/>
    </row>
    <row r="33" spans="2:11" ht="15" customHeight="1">
      <c r="B33" s="213"/>
      <c r="C33" s="214"/>
      <c r="D33" s="290" t="s">
        <v>854</v>
      </c>
      <c r="E33" s="290"/>
      <c r="F33" s="290"/>
      <c r="G33" s="290"/>
      <c r="H33" s="290"/>
      <c r="I33" s="290"/>
      <c r="J33" s="290"/>
      <c r="K33" s="361"/>
    </row>
    <row r="34" spans="2:11" ht="15" customHeight="1">
      <c r="B34" s="213"/>
      <c r="C34" s="214"/>
      <c r="D34" s="212"/>
      <c r="E34" s="216" t="s">
        <v>172</v>
      </c>
      <c r="F34" s="212"/>
      <c r="G34" s="290" t="s">
        <v>855</v>
      </c>
      <c r="H34" s="290"/>
      <c r="I34" s="290"/>
      <c r="J34" s="290"/>
      <c r="K34" s="361"/>
    </row>
    <row r="35" spans="2:11" ht="30.75" customHeight="1">
      <c r="B35" s="213"/>
      <c r="C35" s="214"/>
      <c r="D35" s="212"/>
      <c r="E35" s="216" t="s">
        <v>856</v>
      </c>
      <c r="F35" s="212"/>
      <c r="G35" s="290" t="s">
        <v>857</v>
      </c>
      <c r="H35" s="290"/>
      <c r="I35" s="290"/>
      <c r="J35" s="290"/>
      <c r="K35" s="361"/>
    </row>
    <row r="36" spans="2:11" ht="15" customHeight="1">
      <c r="B36" s="213"/>
      <c r="C36" s="214"/>
      <c r="D36" s="212"/>
      <c r="E36" s="216" t="s">
        <v>55</v>
      </c>
      <c r="F36" s="212"/>
      <c r="G36" s="290" t="s">
        <v>858</v>
      </c>
      <c r="H36" s="290"/>
      <c r="I36" s="290"/>
      <c r="J36" s="290"/>
      <c r="K36" s="361"/>
    </row>
    <row r="37" spans="2:11" ht="15" customHeight="1">
      <c r="B37" s="213"/>
      <c r="C37" s="214"/>
      <c r="D37" s="212"/>
      <c r="E37" s="216" t="s">
        <v>173</v>
      </c>
      <c r="F37" s="212"/>
      <c r="G37" s="290" t="s">
        <v>859</v>
      </c>
      <c r="H37" s="290"/>
      <c r="I37" s="290"/>
      <c r="J37" s="290"/>
      <c r="K37" s="361"/>
    </row>
    <row r="38" spans="2:11" ht="15" customHeight="1">
      <c r="B38" s="213"/>
      <c r="C38" s="214"/>
      <c r="D38" s="212"/>
      <c r="E38" s="216" t="s">
        <v>174</v>
      </c>
      <c r="F38" s="212"/>
      <c r="G38" s="290" t="s">
        <v>860</v>
      </c>
      <c r="H38" s="290"/>
      <c r="I38" s="290"/>
      <c r="J38" s="290"/>
      <c r="K38" s="361"/>
    </row>
    <row r="39" spans="2:11" ht="15" customHeight="1">
      <c r="B39" s="213"/>
      <c r="C39" s="214"/>
      <c r="D39" s="212"/>
      <c r="E39" s="216" t="s">
        <v>175</v>
      </c>
      <c r="F39" s="212"/>
      <c r="G39" s="290" t="s">
        <v>861</v>
      </c>
      <c r="H39" s="290"/>
      <c r="I39" s="290"/>
      <c r="J39" s="290"/>
      <c r="K39" s="361"/>
    </row>
    <row r="40" spans="2:11" ht="15" customHeight="1">
      <c r="B40" s="213"/>
      <c r="C40" s="214"/>
      <c r="D40" s="212"/>
      <c r="E40" s="216" t="s">
        <v>862</v>
      </c>
      <c r="F40" s="212"/>
      <c r="G40" s="290" t="s">
        <v>863</v>
      </c>
      <c r="H40" s="290"/>
      <c r="I40" s="290"/>
      <c r="J40" s="290"/>
      <c r="K40" s="361"/>
    </row>
    <row r="41" spans="2:11" ht="15" customHeight="1">
      <c r="B41" s="213"/>
      <c r="C41" s="214"/>
      <c r="D41" s="212"/>
      <c r="E41" s="216"/>
      <c r="F41" s="212"/>
      <c r="G41" s="290" t="s">
        <v>864</v>
      </c>
      <c r="H41" s="290"/>
      <c r="I41" s="290"/>
      <c r="J41" s="290"/>
      <c r="K41" s="361"/>
    </row>
    <row r="42" spans="2:11" ht="15" customHeight="1">
      <c r="B42" s="213"/>
      <c r="C42" s="214"/>
      <c r="D42" s="212"/>
      <c r="E42" s="216" t="s">
        <v>865</v>
      </c>
      <c r="F42" s="212"/>
      <c r="G42" s="290" t="s">
        <v>866</v>
      </c>
      <c r="H42" s="290"/>
      <c r="I42" s="290"/>
      <c r="J42" s="290"/>
      <c r="K42" s="361"/>
    </row>
    <row r="43" spans="2:11" ht="15" customHeight="1">
      <c r="B43" s="213"/>
      <c r="C43" s="214"/>
      <c r="D43" s="212"/>
      <c r="E43" s="216" t="s">
        <v>177</v>
      </c>
      <c r="F43" s="212"/>
      <c r="G43" s="290" t="s">
        <v>867</v>
      </c>
      <c r="H43" s="290"/>
      <c r="I43" s="290"/>
      <c r="J43" s="290"/>
      <c r="K43" s="361"/>
    </row>
    <row r="44" spans="2:11" ht="12.75" customHeight="1">
      <c r="B44" s="213"/>
      <c r="C44" s="214"/>
      <c r="D44" s="212"/>
      <c r="E44" s="212"/>
      <c r="F44" s="212"/>
      <c r="G44" s="212"/>
      <c r="H44" s="212"/>
      <c r="I44" s="212"/>
      <c r="J44" s="212"/>
      <c r="K44" s="361"/>
    </row>
    <row r="45" spans="2:11" ht="15" customHeight="1">
      <c r="B45" s="213"/>
      <c r="C45" s="214"/>
      <c r="D45" s="290" t="s">
        <v>868</v>
      </c>
      <c r="E45" s="290"/>
      <c r="F45" s="290"/>
      <c r="G45" s="290"/>
      <c r="H45" s="290"/>
      <c r="I45" s="290"/>
      <c r="J45" s="290"/>
      <c r="K45" s="361"/>
    </row>
    <row r="46" spans="2:11" ht="15" customHeight="1">
      <c r="B46" s="213"/>
      <c r="C46" s="214"/>
      <c r="D46" s="214"/>
      <c r="E46" s="290" t="s">
        <v>869</v>
      </c>
      <c r="F46" s="290"/>
      <c r="G46" s="290"/>
      <c r="H46" s="290"/>
      <c r="I46" s="290"/>
      <c r="J46" s="290"/>
      <c r="K46" s="361"/>
    </row>
    <row r="47" spans="2:11" ht="15" customHeight="1">
      <c r="B47" s="213"/>
      <c r="C47" s="214"/>
      <c r="D47" s="214"/>
      <c r="E47" s="290" t="s">
        <v>870</v>
      </c>
      <c r="F47" s="290"/>
      <c r="G47" s="290"/>
      <c r="H47" s="290"/>
      <c r="I47" s="290"/>
      <c r="J47" s="290"/>
      <c r="K47" s="361"/>
    </row>
    <row r="48" spans="2:11" ht="15" customHeight="1">
      <c r="B48" s="213"/>
      <c r="C48" s="214"/>
      <c r="D48" s="214"/>
      <c r="E48" s="290" t="s">
        <v>871</v>
      </c>
      <c r="F48" s="290"/>
      <c r="G48" s="290"/>
      <c r="H48" s="290"/>
      <c r="I48" s="290"/>
      <c r="J48" s="290"/>
      <c r="K48" s="361"/>
    </row>
    <row r="49" spans="2:11" ht="15" customHeight="1">
      <c r="B49" s="213"/>
      <c r="C49" s="214"/>
      <c r="D49" s="290" t="s">
        <v>872</v>
      </c>
      <c r="E49" s="290"/>
      <c r="F49" s="290"/>
      <c r="G49" s="290"/>
      <c r="H49" s="290"/>
      <c r="I49" s="290"/>
      <c r="J49" s="290"/>
      <c r="K49" s="361"/>
    </row>
    <row r="50" spans="2:11" ht="25.5" customHeight="1">
      <c r="B50" s="360"/>
      <c r="C50" s="292" t="s">
        <v>873</v>
      </c>
      <c r="D50" s="292"/>
      <c r="E50" s="292"/>
      <c r="F50" s="292"/>
      <c r="G50" s="292"/>
      <c r="H50" s="292"/>
      <c r="I50" s="292"/>
      <c r="J50" s="292"/>
      <c r="K50" s="361"/>
    </row>
    <row r="51" spans="2:11" ht="5.25" customHeight="1">
      <c r="B51" s="360"/>
      <c r="C51" s="211"/>
      <c r="D51" s="211"/>
      <c r="E51" s="211"/>
      <c r="F51" s="211"/>
      <c r="G51" s="211"/>
      <c r="H51" s="211"/>
      <c r="I51" s="211"/>
      <c r="J51" s="211"/>
      <c r="K51" s="361"/>
    </row>
    <row r="52" spans="2:11" ht="15" customHeight="1">
      <c r="B52" s="360"/>
      <c r="C52" s="290" t="s">
        <v>874</v>
      </c>
      <c r="D52" s="290"/>
      <c r="E52" s="290"/>
      <c r="F52" s="290"/>
      <c r="G52" s="290"/>
      <c r="H52" s="290"/>
      <c r="I52" s="290"/>
      <c r="J52" s="290"/>
      <c r="K52" s="361"/>
    </row>
    <row r="53" spans="2:11" ht="15" customHeight="1">
      <c r="B53" s="360"/>
      <c r="C53" s="290" t="s">
        <v>875</v>
      </c>
      <c r="D53" s="290"/>
      <c r="E53" s="290"/>
      <c r="F53" s="290"/>
      <c r="G53" s="290"/>
      <c r="H53" s="290"/>
      <c r="I53" s="290"/>
      <c r="J53" s="290"/>
      <c r="K53" s="361"/>
    </row>
    <row r="54" spans="2:11" ht="12.75" customHeight="1">
      <c r="B54" s="360"/>
      <c r="C54" s="212"/>
      <c r="D54" s="212"/>
      <c r="E54" s="212"/>
      <c r="F54" s="212"/>
      <c r="G54" s="212"/>
      <c r="H54" s="212"/>
      <c r="I54" s="212"/>
      <c r="J54" s="212"/>
      <c r="K54" s="361"/>
    </row>
    <row r="55" spans="2:11" ht="15" customHeight="1">
      <c r="B55" s="360"/>
      <c r="C55" s="290" t="s">
        <v>876</v>
      </c>
      <c r="D55" s="290"/>
      <c r="E55" s="290"/>
      <c r="F55" s="290"/>
      <c r="G55" s="290"/>
      <c r="H55" s="290"/>
      <c r="I55" s="290"/>
      <c r="J55" s="290"/>
      <c r="K55" s="361"/>
    </row>
    <row r="56" spans="2:11" ht="15" customHeight="1">
      <c r="B56" s="360"/>
      <c r="C56" s="214"/>
      <c r="D56" s="290" t="s">
        <v>877</v>
      </c>
      <c r="E56" s="290"/>
      <c r="F56" s="290"/>
      <c r="G56" s="290"/>
      <c r="H56" s="290"/>
      <c r="I56" s="290"/>
      <c r="J56" s="290"/>
      <c r="K56" s="361"/>
    </row>
    <row r="57" spans="2:11" ht="15" customHeight="1">
      <c r="B57" s="360"/>
      <c r="C57" s="214"/>
      <c r="D57" s="290" t="s">
        <v>878</v>
      </c>
      <c r="E57" s="290"/>
      <c r="F57" s="290"/>
      <c r="G57" s="290"/>
      <c r="H57" s="290"/>
      <c r="I57" s="290"/>
      <c r="J57" s="290"/>
      <c r="K57" s="361"/>
    </row>
    <row r="58" spans="2:11" ht="15" customHeight="1">
      <c r="B58" s="360"/>
      <c r="C58" s="214"/>
      <c r="D58" s="290" t="s">
        <v>879</v>
      </c>
      <c r="E58" s="290"/>
      <c r="F58" s="290"/>
      <c r="G58" s="290"/>
      <c r="H58" s="290"/>
      <c r="I58" s="290"/>
      <c r="J58" s="290"/>
      <c r="K58" s="361"/>
    </row>
    <row r="59" spans="2:11" ht="15" customHeight="1">
      <c r="B59" s="360"/>
      <c r="C59" s="214"/>
      <c r="D59" s="290" t="s">
        <v>880</v>
      </c>
      <c r="E59" s="290"/>
      <c r="F59" s="290"/>
      <c r="G59" s="290"/>
      <c r="H59" s="290"/>
      <c r="I59" s="290"/>
      <c r="J59" s="290"/>
      <c r="K59" s="361"/>
    </row>
    <row r="60" spans="2:11" ht="15" customHeight="1">
      <c r="B60" s="360"/>
      <c r="C60" s="214"/>
      <c r="D60" s="291" t="s">
        <v>881</v>
      </c>
      <c r="E60" s="291"/>
      <c r="F60" s="291"/>
      <c r="G60" s="291"/>
      <c r="H60" s="291"/>
      <c r="I60" s="291"/>
      <c r="J60" s="291"/>
      <c r="K60" s="361"/>
    </row>
    <row r="61" spans="2:11" ht="15" customHeight="1">
      <c r="B61" s="360"/>
      <c r="C61" s="214"/>
      <c r="D61" s="290" t="s">
        <v>882</v>
      </c>
      <c r="E61" s="290"/>
      <c r="F61" s="290"/>
      <c r="G61" s="290"/>
      <c r="H61" s="290"/>
      <c r="I61" s="290"/>
      <c r="J61" s="290"/>
      <c r="K61" s="361"/>
    </row>
    <row r="62" spans="2:11" ht="12.75" customHeight="1">
      <c r="B62" s="360"/>
      <c r="C62" s="214"/>
      <c r="D62" s="214"/>
      <c r="E62" s="217"/>
      <c r="F62" s="214"/>
      <c r="G62" s="214"/>
      <c r="H62" s="214"/>
      <c r="I62" s="214"/>
      <c r="J62" s="214"/>
      <c r="K62" s="361"/>
    </row>
    <row r="63" spans="2:11" ht="15" customHeight="1">
      <c r="B63" s="360"/>
      <c r="C63" s="214"/>
      <c r="D63" s="290" t="s">
        <v>883</v>
      </c>
      <c r="E63" s="290"/>
      <c r="F63" s="290"/>
      <c r="G63" s="290"/>
      <c r="H63" s="290"/>
      <c r="I63" s="290"/>
      <c r="J63" s="290"/>
      <c r="K63" s="361"/>
    </row>
    <row r="64" spans="2:11" ht="15" customHeight="1">
      <c r="B64" s="360"/>
      <c r="C64" s="214"/>
      <c r="D64" s="291" t="s">
        <v>884</v>
      </c>
      <c r="E64" s="291"/>
      <c r="F64" s="291"/>
      <c r="G64" s="291"/>
      <c r="H64" s="291"/>
      <c r="I64" s="291"/>
      <c r="J64" s="291"/>
      <c r="K64" s="361"/>
    </row>
    <row r="65" spans="2:11" ht="15" customHeight="1">
      <c r="B65" s="360"/>
      <c r="C65" s="214"/>
      <c r="D65" s="290" t="s">
        <v>885</v>
      </c>
      <c r="E65" s="290"/>
      <c r="F65" s="290"/>
      <c r="G65" s="290"/>
      <c r="H65" s="290"/>
      <c r="I65" s="290"/>
      <c r="J65" s="290"/>
      <c r="K65" s="361"/>
    </row>
    <row r="66" spans="2:11" ht="15" customHeight="1">
      <c r="B66" s="360"/>
      <c r="C66" s="214"/>
      <c r="D66" s="290" t="s">
        <v>886</v>
      </c>
      <c r="E66" s="290"/>
      <c r="F66" s="290"/>
      <c r="G66" s="290"/>
      <c r="H66" s="290"/>
      <c r="I66" s="290"/>
      <c r="J66" s="290"/>
      <c r="K66" s="361"/>
    </row>
    <row r="67" spans="2:11" ht="15" customHeight="1">
      <c r="B67" s="360"/>
      <c r="C67" s="214"/>
      <c r="D67" s="290" t="s">
        <v>887</v>
      </c>
      <c r="E67" s="290"/>
      <c r="F67" s="290"/>
      <c r="G67" s="290"/>
      <c r="H67" s="290"/>
      <c r="I67" s="290"/>
      <c r="J67" s="290"/>
      <c r="K67" s="361"/>
    </row>
    <row r="68" spans="2:11" ht="15" customHeight="1">
      <c r="B68" s="360"/>
      <c r="C68" s="214"/>
      <c r="D68" s="290" t="s">
        <v>888</v>
      </c>
      <c r="E68" s="290"/>
      <c r="F68" s="290"/>
      <c r="G68" s="290"/>
      <c r="H68" s="290"/>
      <c r="I68" s="290"/>
      <c r="J68" s="290"/>
      <c r="K68" s="361"/>
    </row>
    <row r="69" spans="2:11" ht="12.75" customHeight="1">
      <c r="B69" s="362"/>
      <c r="C69" s="218"/>
      <c r="D69" s="218"/>
      <c r="E69" s="218"/>
      <c r="F69" s="218"/>
      <c r="G69" s="218"/>
      <c r="H69" s="218"/>
      <c r="I69" s="218"/>
      <c r="J69" s="218"/>
      <c r="K69" s="363"/>
    </row>
    <row r="70" spans="2:11" ht="18.75" customHeight="1">
      <c r="B70" s="364"/>
      <c r="C70" s="364"/>
      <c r="D70" s="364"/>
      <c r="E70" s="364"/>
      <c r="F70" s="364"/>
      <c r="G70" s="364"/>
      <c r="H70" s="364"/>
      <c r="I70" s="364"/>
      <c r="J70" s="364"/>
      <c r="K70" s="365"/>
    </row>
    <row r="71" spans="2:11" ht="18.75" customHeight="1">
      <c r="B71" s="365"/>
      <c r="C71" s="365"/>
      <c r="D71" s="365"/>
      <c r="E71" s="365"/>
      <c r="F71" s="365"/>
      <c r="G71" s="365"/>
      <c r="H71" s="365"/>
      <c r="I71" s="365"/>
      <c r="J71" s="365"/>
      <c r="K71" s="365"/>
    </row>
    <row r="72" spans="2:11" ht="7.5" customHeight="1">
      <c r="B72" s="366"/>
      <c r="C72" s="367"/>
      <c r="D72" s="367"/>
      <c r="E72" s="367"/>
      <c r="F72" s="367"/>
      <c r="G72" s="367"/>
      <c r="H72" s="367"/>
      <c r="I72" s="367"/>
      <c r="J72" s="367"/>
      <c r="K72" s="368"/>
    </row>
    <row r="73" spans="2:11" ht="45" customHeight="1">
      <c r="B73" s="369"/>
      <c r="C73" s="289" t="s">
        <v>159</v>
      </c>
      <c r="D73" s="289"/>
      <c r="E73" s="289"/>
      <c r="F73" s="289"/>
      <c r="G73" s="289"/>
      <c r="H73" s="289"/>
      <c r="I73" s="289"/>
      <c r="J73" s="289"/>
      <c r="K73" s="370"/>
    </row>
    <row r="74" spans="2:11" ht="17.25" customHeight="1">
      <c r="B74" s="369"/>
      <c r="C74" s="219" t="s">
        <v>889</v>
      </c>
      <c r="D74" s="219"/>
      <c r="E74" s="219"/>
      <c r="F74" s="219" t="s">
        <v>890</v>
      </c>
      <c r="G74" s="220"/>
      <c r="H74" s="219" t="s">
        <v>173</v>
      </c>
      <c r="I74" s="219" t="s">
        <v>59</v>
      </c>
      <c r="J74" s="219" t="s">
        <v>891</v>
      </c>
      <c r="K74" s="370"/>
    </row>
    <row r="75" spans="2:11" ht="17.25" customHeight="1">
      <c r="B75" s="369"/>
      <c r="C75" s="221" t="s">
        <v>892</v>
      </c>
      <c r="D75" s="221"/>
      <c r="E75" s="221"/>
      <c r="F75" s="222" t="s">
        <v>893</v>
      </c>
      <c r="G75" s="223"/>
      <c r="H75" s="221"/>
      <c r="I75" s="221"/>
      <c r="J75" s="221" t="s">
        <v>894</v>
      </c>
      <c r="K75" s="370"/>
    </row>
    <row r="76" spans="2:11" ht="5.25" customHeight="1">
      <c r="B76" s="369"/>
      <c r="C76" s="224"/>
      <c r="D76" s="224"/>
      <c r="E76" s="224"/>
      <c r="F76" s="224"/>
      <c r="G76" s="225"/>
      <c r="H76" s="224"/>
      <c r="I76" s="224"/>
      <c r="J76" s="224"/>
      <c r="K76" s="370"/>
    </row>
    <row r="77" spans="2:11" ht="15" customHeight="1">
      <c r="B77" s="369"/>
      <c r="C77" s="216" t="s">
        <v>55</v>
      </c>
      <c r="D77" s="224"/>
      <c r="E77" s="224"/>
      <c r="F77" s="226" t="s">
        <v>895</v>
      </c>
      <c r="G77" s="225"/>
      <c r="H77" s="216" t="s">
        <v>896</v>
      </c>
      <c r="I77" s="216" t="s">
        <v>897</v>
      </c>
      <c r="J77" s="216">
        <v>20</v>
      </c>
      <c r="K77" s="370"/>
    </row>
    <row r="78" spans="2:11" ht="15" customHeight="1">
      <c r="B78" s="369"/>
      <c r="C78" s="216" t="s">
        <v>898</v>
      </c>
      <c r="D78" s="216"/>
      <c r="E78" s="216"/>
      <c r="F78" s="226" t="s">
        <v>895</v>
      </c>
      <c r="G78" s="225"/>
      <c r="H78" s="216" t="s">
        <v>899</v>
      </c>
      <c r="I78" s="216" t="s">
        <v>897</v>
      </c>
      <c r="J78" s="216">
        <v>120</v>
      </c>
      <c r="K78" s="370"/>
    </row>
    <row r="79" spans="2:11" ht="15" customHeight="1">
      <c r="B79" s="227"/>
      <c r="C79" s="216" t="s">
        <v>900</v>
      </c>
      <c r="D79" s="216"/>
      <c r="E79" s="216"/>
      <c r="F79" s="226" t="s">
        <v>901</v>
      </c>
      <c r="G79" s="225"/>
      <c r="H79" s="216" t="s">
        <v>902</v>
      </c>
      <c r="I79" s="216" t="s">
        <v>897</v>
      </c>
      <c r="J79" s="216">
        <v>50</v>
      </c>
      <c r="K79" s="370"/>
    </row>
    <row r="80" spans="2:11" ht="15" customHeight="1">
      <c r="B80" s="227"/>
      <c r="C80" s="216" t="s">
        <v>903</v>
      </c>
      <c r="D80" s="216"/>
      <c r="E80" s="216"/>
      <c r="F80" s="226" t="s">
        <v>895</v>
      </c>
      <c r="G80" s="225"/>
      <c r="H80" s="216" t="s">
        <v>904</v>
      </c>
      <c r="I80" s="216" t="s">
        <v>905</v>
      </c>
      <c r="J80" s="216"/>
      <c r="K80" s="370"/>
    </row>
    <row r="81" spans="2:11" ht="15" customHeight="1">
      <c r="B81" s="227"/>
      <c r="C81" s="228" t="s">
        <v>906</v>
      </c>
      <c r="D81" s="228"/>
      <c r="E81" s="228"/>
      <c r="F81" s="229" t="s">
        <v>901</v>
      </c>
      <c r="G81" s="228"/>
      <c r="H81" s="228" t="s">
        <v>907</v>
      </c>
      <c r="I81" s="228" t="s">
        <v>897</v>
      </c>
      <c r="J81" s="228">
        <v>15</v>
      </c>
      <c r="K81" s="370"/>
    </row>
    <row r="82" spans="2:11" ht="15" customHeight="1">
      <c r="B82" s="227"/>
      <c r="C82" s="228" t="s">
        <v>908</v>
      </c>
      <c r="D82" s="228"/>
      <c r="E82" s="228"/>
      <c r="F82" s="229" t="s">
        <v>901</v>
      </c>
      <c r="G82" s="228"/>
      <c r="H82" s="228" t="s">
        <v>909</v>
      </c>
      <c r="I82" s="228" t="s">
        <v>897</v>
      </c>
      <c r="J82" s="228">
        <v>15</v>
      </c>
      <c r="K82" s="370"/>
    </row>
    <row r="83" spans="2:11" ht="15" customHeight="1">
      <c r="B83" s="227"/>
      <c r="C83" s="228" t="s">
        <v>910</v>
      </c>
      <c r="D83" s="228"/>
      <c r="E83" s="228"/>
      <c r="F83" s="229" t="s">
        <v>901</v>
      </c>
      <c r="G83" s="228"/>
      <c r="H83" s="228" t="s">
        <v>911</v>
      </c>
      <c r="I83" s="228" t="s">
        <v>897</v>
      </c>
      <c r="J83" s="228">
        <v>20</v>
      </c>
      <c r="K83" s="370"/>
    </row>
    <row r="84" spans="2:11" ht="15" customHeight="1">
      <c r="B84" s="227"/>
      <c r="C84" s="228" t="s">
        <v>912</v>
      </c>
      <c r="D84" s="228"/>
      <c r="E84" s="228"/>
      <c r="F84" s="229" t="s">
        <v>901</v>
      </c>
      <c r="G84" s="228"/>
      <c r="H84" s="228" t="s">
        <v>913</v>
      </c>
      <c r="I84" s="228" t="s">
        <v>897</v>
      </c>
      <c r="J84" s="228">
        <v>20</v>
      </c>
      <c r="K84" s="370"/>
    </row>
    <row r="85" spans="2:11" ht="15" customHeight="1">
      <c r="B85" s="227"/>
      <c r="C85" s="216" t="s">
        <v>914</v>
      </c>
      <c r="D85" s="216"/>
      <c r="E85" s="216"/>
      <c r="F85" s="226" t="s">
        <v>901</v>
      </c>
      <c r="G85" s="225"/>
      <c r="H85" s="216" t="s">
        <v>915</v>
      </c>
      <c r="I85" s="216" t="s">
        <v>897</v>
      </c>
      <c r="J85" s="216">
        <v>50</v>
      </c>
      <c r="K85" s="370"/>
    </row>
    <row r="86" spans="2:11" ht="15" customHeight="1">
      <c r="B86" s="227"/>
      <c r="C86" s="216" t="s">
        <v>916</v>
      </c>
      <c r="D86" s="216"/>
      <c r="E86" s="216"/>
      <c r="F86" s="226" t="s">
        <v>901</v>
      </c>
      <c r="G86" s="225"/>
      <c r="H86" s="216" t="s">
        <v>917</v>
      </c>
      <c r="I86" s="216" t="s">
        <v>897</v>
      </c>
      <c r="J86" s="216">
        <v>20</v>
      </c>
      <c r="K86" s="370"/>
    </row>
    <row r="87" spans="2:11" ht="15" customHeight="1">
      <c r="B87" s="227"/>
      <c r="C87" s="216" t="s">
        <v>918</v>
      </c>
      <c r="D87" s="216"/>
      <c r="E87" s="216"/>
      <c r="F87" s="226" t="s">
        <v>901</v>
      </c>
      <c r="G87" s="225"/>
      <c r="H87" s="216" t="s">
        <v>919</v>
      </c>
      <c r="I87" s="216" t="s">
        <v>897</v>
      </c>
      <c r="J87" s="216">
        <v>20</v>
      </c>
      <c r="K87" s="370"/>
    </row>
    <row r="88" spans="2:11" ht="15" customHeight="1">
      <c r="B88" s="227"/>
      <c r="C88" s="216" t="s">
        <v>920</v>
      </c>
      <c r="D88" s="216"/>
      <c r="E88" s="216"/>
      <c r="F88" s="226" t="s">
        <v>901</v>
      </c>
      <c r="G88" s="225"/>
      <c r="H88" s="216" t="s">
        <v>921</v>
      </c>
      <c r="I88" s="216" t="s">
        <v>897</v>
      </c>
      <c r="J88" s="216">
        <v>50</v>
      </c>
      <c r="K88" s="370"/>
    </row>
    <row r="89" spans="2:11" ht="15" customHeight="1">
      <c r="B89" s="227"/>
      <c r="C89" s="216" t="s">
        <v>922</v>
      </c>
      <c r="D89" s="216"/>
      <c r="E89" s="216"/>
      <c r="F89" s="226" t="s">
        <v>901</v>
      </c>
      <c r="G89" s="225"/>
      <c r="H89" s="216" t="s">
        <v>922</v>
      </c>
      <c r="I89" s="216" t="s">
        <v>897</v>
      </c>
      <c r="J89" s="216">
        <v>50</v>
      </c>
      <c r="K89" s="370"/>
    </row>
    <row r="90" spans="2:11" ht="15" customHeight="1">
      <c r="B90" s="227"/>
      <c r="C90" s="216" t="s">
        <v>178</v>
      </c>
      <c r="D90" s="216"/>
      <c r="E90" s="216"/>
      <c r="F90" s="226" t="s">
        <v>901</v>
      </c>
      <c r="G90" s="225"/>
      <c r="H90" s="216" t="s">
        <v>923</v>
      </c>
      <c r="I90" s="216" t="s">
        <v>897</v>
      </c>
      <c r="J90" s="216">
        <v>255</v>
      </c>
      <c r="K90" s="370"/>
    </row>
    <row r="91" spans="2:11" ht="15" customHeight="1">
      <c r="B91" s="227"/>
      <c r="C91" s="216" t="s">
        <v>924</v>
      </c>
      <c r="D91" s="216"/>
      <c r="E91" s="216"/>
      <c r="F91" s="226" t="s">
        <v>895</v>
      </c>
      <c r="G91" s="225"/>
      <c r="H91" s="216" t="s">
        <v>925</v>
      </c>
      <c r="I91" s="216" t="s">
        <v>926</v>
      </c>
      <c r="J91" s="216"/>
      <c r="K91" s="370"/>
    </row>
    <row r="92" spans="2:11" ht="15" customHeight="1">
      <c r="B92" s="227"/>
      <c r="C92" s="216" t="s">
        <v>927</v>
      </c>
      <c r="D92" s="216"/>
      <c r="E92" s="216"/>
      <c r="F92" s="226" t="s">
        <v>895</v>
      </c>
      <c r="G92" s="225"/>
      <c r="H92" s="216" t="s">
        <v>928</v>
      </c>
      <c r="I92" s="216" t="s">
        <v>929</v>
      </c>
      <c r="J92" s="216"/>
      <c r="K92" s="370"/>
    </row>
    <row r="93" spans="2:11" ht="15" customHeight="1">
      <c r="B93" s="227"/>
      <c r="C93" s="216" t="s">
        <v>930</v>
      </c>
      <c r="D93" s="216"/>
      <c r="E93" s="216"/>
      <c r="F93" s="226" t="s">
        <v>895</v>
      </c>
      <c r="G93" s="225"/>
      <c r="H93" s="216" t="s">
        <v>930</v>
      </c>
      <c r="I93" s="216" t="s">
        <v>929</v>
      </c>
      <c r="J93" s="216"/>
      <c r="K93" s="370"/>
    </row>
    <row r="94" spans="2:11" ht="15" customHeight="1">
      <c r="B94" s="227"/>
      <c r="C94" s="216" t="s">
        <v>40</v>
      </c>
      <c r="D94" s="216"/>
      <c r="E94" s="216"/>
      <c r="F94" s="226" t="s">
        <v>895</v>
      </c>
      <c r="G94" s="225"/>
      <c r="H94" s="216" t="s">
        <v>931</v>
      </c>
      <c r="I94" s="216" t="s">
        <v>929</v>
      </c>
      <c r="J94" s="216"/>
      <c r="K94" s="370"/>
    </row>
    <row r="95" spans="2:11" ht="15" customHeight="1">
      <c r="B95" s="227"/>
      <c r="C95" s="216" t="s">
        <v>50</v>
      </c>
      <c r="D95" s="216"/>
      <c r="E95" s="216"/>
      <c r="F95" s="226" t="s">
        <v>895</v>
      </c>
      <c r="G95" s="225"/>
      <c r="H95" s="216" t="s">
        <v>932</v>
      </c>
      <c r="I95" s="216" t="s">
        <v>929</v>
      </c>
      <c r="J95" s="216"/>
      <c r="K95" s="370"/>
    </row>
    <row r="96" spans="2:11" ht="15" customHeight="1">
      <c r="B96" s="371"/>
      <c r="C96" s="230"/>
      <c r="D96" s="230"/>
      <c r="E96" s="230"/>
      <c r="F96" s="230"/>
      <c r="G96" s="230"/>
      <c r="H96" s="230"/>
      <c r="I96" s="230"/>
      <c r="J96" s="230"/>
      <c r="K96" s="372"/>
    </row>
    <row r="97" spans="2:11" ht="18.75" customHeight="1">
      <c r="B97" s="373"/>
      <c r="C97" s="231"/>
      <c r="D97" s="231"/>
      <c r="E97" s="231"/>
      <c r="F97" s="231"/>
      <c r="G97" s="231"/>
      <c r="H97" s="231"/>
      <c r="I97" s="231"/>
      <c r="J97" s="231"/>
      <c r="K97" s="373"/>
    </row>
    <row r="98" spans="2:11" ht="18.75" customHeight="1">
      <c r="B98" s="365"/>
      <c r="C98" s="365"/>
      <c r="D98" s="365"/>
      <c r="E98" s="365"/>
      <c r="F98" s="365"/>
      <c r="G98" s="365"/>
      <c r="H98" s="365"/>
      <c r="I98" s="365"/>
      <c r="J98" s="365"/>
      <c r="K98" s="365"/>
    </row>
    <row r="99" spans="2:11" ht="7.5" customHeight="1">
      <c r="B99" s="366"/>
      <c r="C99" s="367"/>
      <c r="D99" s="367"/>
      <c r="E99" s="367"/>
      <c r="F99" s="367"/>
      <c r="G99" s="367"/>
      <c r="H99" s="367"/>
      <c r="I99" s="367"/>
      <c r="J99" s="367"/>
      <c r="K99" s="368"/>
    </row>
    <row r="100" spans="2:11" ht="45" customHeight="1">
      <c r="B100" s="369"/>
      <c r="C100" s="289" t="s">
        <v>933</v>
      </c>
      <c r="D100" s="289"/>
      <c r="E100" s="289"/>
      <c r="F100" s="289"/>
      <c r="G100" s="289"/>
      <c r="H100" s="289"/>
      <c r="I100" s="289"/>
      <c r="J100" s="289"/>
      <c r="K100" s="370"/>
    </row>
    <row r="101" spans="2:11" ht="17.25" customHeight="1">
      <c r="B101" s="369"/>
      <c r="C101" s="219" t="s">
        <v>889</v>
      </c>
      <c r="D101" s="219"/>
      <c r="E101" s="219"/>
      <c r="F101" s="219" t="s">
        <v>890</v>
      </c>
      <c r="G101" s="220"/>
      <c r="H101" s="219" t="s">
        <v>173</v>
      </c>
      <c r="I101" s="219" t="s">
        <v>59</v>
      </c>
      <c r="J101" s="219" t="s">
        <v>891</v>
      </c>
      <c r="K101" s="370"/>
    </row>
    <row r="102" spans="2:11" ht="17.25" customHeight="1">
      <c r="B102" s="369"/>
      <c r="C102" s="221" t="s">
        <v>892</v>
      </c>
      <c r="D102" s="221"/>
      <c r="E102" s="221"/>
      <c r="F102" s="222" t="s">
        <v>893</v>
      </c>
      <c r="G102" s="223"/>
      <c r="H102" s="221"/>
      <c r="I102" s="221"/>
      <c r="J102" s="221" t="s">
        <v>894</v>
      </c>
      <c r="K102" s="370"/>
    </row>
    <row r="103" spans="2:11" ht="5.25" customHeight="1">
      <c r="B103" s="369"/>
      <c r="C103" s="219"/>
      <c r="D103" s="219"/>
      <c r="E103" s="219"/>
      <c r="F103" s="219"/>
      <c r="G103" s="232"/>
      <c r="H103" s="219"/>
      <c r="I103" s="219"/>
      <c r="J103" s="219"/>
      <c r="K103" s="370"/>
    </row>
    <row r="104" spans="2:11" ht="15" customHeight="1">
      <c r="B104" s="369"/>
      <c r="C104" s="216" t="s">
        <v>55</v>
      </c>
      <c r="D104" s="224"/>
      <c r="E104" s="224"/>
      <c r="F104" s="226" t="s">
        <v>895</v>
      </c>
      <c r="G104" s="232"/>
      <c r="H104" s="216" t="s">
        <v>934</v>
      </c>
      <c r="I104" s="216" t="s">
        <v>897</v>
      </c>
      <c r="J104" s="216">
        <v>20</v>
      </c>
      <c r="K104" s="370"/>
    </row>
    <row r="105" spans="2:11" ht="15" customHeight="1">
      <c r="B105" s="369"/>
      <c r="C105" s="216" t="s">
        <v>898</v>
      </c>
      <c r="D105" s="216"/>
      <c r="E105" s="216"/>
      <c r="F105" s="226" t="s">
        <v>895</v>
      </c>
      <c r="G105" s="216"/>
      <c r="H105" s="216" t="s">
        <v>934</v>
      </c>
      <c r="I105" s="216" t="s">
        <v>897</v>
      </c>
      <c r="J105" s="216">
        <v>120</v>
      </c>
      <c r="K105" s="370"/>
    </row>
    <row r="106" spans="2:11" ht="15" customHeight="1">
      <c r="B106" s="227"/>
      <c r="C106" s="216" t="s">
        <v>900</v>
      </c>
      <c r="D106" s="216"/>
      <c r="E106" s="216"/>
      <c r="F106" s="226" t="s">
        <v>901</v>
      </c>
      <c r="G106" s="216"/>
      <c r="H106" s="216" t="s">
        <v>934</v>
      </c>
      <c r="I106" s="216" t="s">
        <v>897</v>
      </c>
      <c r="J106" s="216">
        <v>50</v>
      </c>
      <c r="K106" s="370"/>
    </row>
    <row r="107" spans="2:11" ht="15" customHeight="1">
      <c r="B107" s="227"/>
      <c r="C107" s="216" t="s">
        <v>903</v>
      </c>
      <c r="D107" s="216"/>
      <c r="E107" s="216"/>
      <c r="F107" s="226" t="s">
        <v>895</v>
      </c>
      <c r="G107" s="216"/>
      <c r="H107" s="216" t="s">
        <v>934</v>
      </c>
      <c r="I107" s="216" t="s">
        <v>905</v>
      </c>
      <c r="J107" s="216"/>
      <c r="K107" s="370"/>
    </row>
    <row r="108" spans="2:11" ht="15" customHeight="1">
      <c r="B108" s="227"/>
      <c r="C108" s="216" t="s">
        <v>914</v>
      </c>
      <c r="D108" s="216"/>
      <c r="E108" s="216"/>
      <c r="F108" s="226" t="s">
        <v>901</v>
      </c>
      <c r="G108" s="216"/>
      <c r="H108" s="216" t="s">
        <v>934</v>
      </c>
      <c r="I108" s="216" t="s">
        <v>897</v>
      </c>
      <c r="J108" s="216">
        <v>50</v>
      </c>
      <c r="K108" s="370"/>
    </row>
    <row r="109" spans="2:11" ht="15" customHeight="1">
      <c r="B109" s="227"/>
      <c r="C109" s="216" t="s">
        <v>922</v>
      </c>
      <c r="D109" s="216"/>
      <c r="E109" s="216"/>
      <c r="F109" s="226" t="s">
        <v>901</v>
      </c>
      <c r="G109" s="216"/>
      <c r="H109" s="216" t="s">
        <v>934</v>
      </c>
      <c r="I109" s="216" t="s">
        <v>897</v>
      </c>
      <c r="J109" s="216">
        <v>50</v>
      </c>
      <c r="K109" s="370"/>
    </row>
    <row r="110" spans="2:11" ht="15" customHeight="1">
      <c r="B110" s="227"/>
      <c r="C110" s="216" t="s">
        <v>920</v>
      </c>
      <c r="D110" s="216"/>
      <c r="E110" s="216"/>
      <c r="F110" s="226" t="s">
        <v>901</v>
      </c>
      <c r="G110" s="216"/>
      <c r="H110" s="216" t="s">
        <v>934</v>
      </c>
      <c r="I110" s="216" t="s">
        <v>897</v>
      </c>
      <c r="J110" s="216">
        <v>50</v>
      </c>
      <c r="K110" s="370"/>
    </row>
    <row r="111" spans="2:11" ht="15" customHeight="1">
      <c r="B111" s="227"/>
      <c r="C111" s="216" t="s">
        <v>55</v>
      </c>
      <c r="D111" s="216"/>
      <c r="E111" s="216"/>
      <c r="F111" s="226" t="s">
        <v>895</v>
      </c>
      <c r="G111" s="216"/>
      <c r="H111" s="216" t="s">
        <v>935</v>
      </c>
      <c r="I111" s="216" t="s">
        <v>897</v>
      </c>
      <c r="J111" s="216">
        <v>20</v>
      </c>
      <c r="K111" s="370"/>
    </row>
    <row r="112" spans="2:11" ht="15" customHeight="1">
      <c r="B112" s="227"/>
      <c r="C112" s="216" t="s">
        <v>936</v>
      </c>
      <c r="D112" s="216"/>
      <c r="E112" s="216"/>
      <c r="F112" s="226" t="s">
        <v>895</v>
      </c>
      <c r="G112" s="216"/>
      <c r="H112" s="216" t="s">
        <v>937</v>
      </c>
      <c r="I112" s="216" t="s">
        <v>897</v>
      </c>
      <c r="J112" s="216">
        <v>120</v>
      </c>
      <c r="K112" s="370"/>
    </row>
    <row r="113" spans="2:11" ht="15" customHeight="1">
      <c r="B113" s="227"/>
      <c r="C113" s="216" t="s">
        <v>40</v>
      </c>
      <c r="D113" s="216"/>
      <c r="E113" s="216"/>
      <c r="F113" s="226" t="s">
        <v>895</v>
      </c>
      <c r="G113" s="216"/>
      <c r="H113" s="216" t="s">
        <v>938</v>
      </c>
      <c r="I113" s="216" t="s">
        <v>929</v>
      </c>
      <c r="J113" s="216"/>
      <c r="K113" s="370"/>
    </row>
    <row r="114" spans="2:11" ht="15" customHeight="1">
      <c r="B114" s="227"/>
      <c r="C114" s="216" t="s">
        <v>50</v>
      </c>
      <c r="D114" s="216"/>
      <c r="E114" s="216"/>
      <c r="F114" s="226" t="s">
        <v>895</v>
      </c>
      <c r="G114" s="216"/>
      <c r="H114" s="216" t="s">
        <v>939</v>
      </c>
      <c r="I114" s="216" t="s">
        <v>929</v>
      </c>
      <c r="J114" s="216"/>
      <c r="K114" s="370"/>
    </row>
    <row r="115" spans="2:11" ht="15" customHeight="1">
      <c r="B115" s="227"/>
      <c r="C115" s="216" t="s">
        <v>59</v>
      </c>
      <c r="D115" s="216"/>
      <c r="E115" s="216"/>
      <c r="F115" s="226" t="s">
        <v>895</v>
      </c>
      <c r="G115" s="216"/>
      <c r="H115" s="216" t="s">
        <v>940</v>
      </c>
      <c r="I115" s="216" t="s">
        <v>941</v>
      </c>
      <c r="J115" s="216"/>
      <c r="K115" s="370"/>
    </row>
    <row r="116" spans="2:11" ht="15" customHeight="1">
      <c r="B116" s="371"/>
      <c r="C116" s="233"/>
      <c r="D116" s="233"/>
      <c r="E116" s="233"/>
      <c r="F116" s="233"/>
      <c r="G116" s="233"/>
      <c r="H116" s="233"/>
      <c r="I116" s="233"/>
      <c r="J116" s="233"/>
      <c r="K116" s="372"/>
    </row>
    <row r="117" spans="2:11" ht="18.75" customHeight="1">
      <c r="B117" s="374"/>
      <c r="C117" s="212"/>
      <c r="D117" s="212"/>
      <c r="E117" s="212"/>
      <c r="F117" s="234"/>
      <c r="G117" s="212"/>
      <c r="H117" s="212"/>
      <c r="I117" s="212"/>
      <c r="J117" s="212"/>
      <c r="K117" s="374"/>
    </row>
    <row r="118" spans="2:11" ht="18.75" customHeight="1">
      <c r="B118" s="365"/>
      <c r="C118" s="365"/>
      <c r="D118" s="365"/>
      <c r="E118" s="365"/>
      <c r="F118" s="365"/>
      <c r="G118" s="365"/>
      <c r="H118" s="365"/>
      <c r="I118" s="365"/>
      <c r="J118" s="365"/>
      <c r="K118" s="365"/>
    </row>
    <row r="119" spans="2:11" ht="7.5" customHeight="1">
      <c r="B119" s="375"/>
      <c r="C119" s="376"/>
      <c r="D119" s="376"/>
      <c r="E119" s="376"/>
      <c r="F119" s="376"/>
      <c r="G119" s="376"/>
      <c r="H119" s="376"/>
      <c r="I119" s="376"/>
      <c r="J119" s="376"/>
      <c r="K119" s="377"/>
    </row>
    <row r="120" spans="2:11" ht="45" customHeight="1">
      <c r="B120" s="378"/>
      <c r="C120" s="288" t="s">
        <v>942</v>
      </c>
      <c r="D120" s="288"/>
      <c r="E120" s="288"/>
      <c r="F120" s="288"/>
      <c r="G120" s="288"/>
      <c r="H120" s="288"/>
      <c r="I120" s="288"/>
      <c r="J120" s="288"/>
      <c r="K120" s="379"/>
    </row>
    <row r="121" spans="2:11" ht="17.25" customHeight="1">
      <c r="B121" s="235"/>
      <c r="C121" s="219" t="s">
        <v>889</v>
      </c>
      <c r="D121" s="219"/>
      <c r="E121" s="219"/>
      <c r="F121" s="219" t="s">
        <v>890</v>
      </c>
      <c r="G121" s="220"/>
      <c r="H121" s="219" t="s">
        <v>173</v>
      </c>
      <c r="I121" s="219" t="s">
        <v>59</v>
      </c>
      <c r="J121" s="219" t="s">
        <v>891</v>
      </c>
      <c r="K121" s="236"/>
    </row>
    <row r="122" spans="2:11" ht="17.25" customHeight="1">
      <c r="B122" s="235"/>
      <c r="C122" s="221" t="s">
        <v>892</v>
      </c>
      <c r="D122" s="221"/>
      <c r="E122" s="221"/>
      <c r="F122" s="222" t="s">
        <v>893</v>
      </c>
      <c r="G122" s="223"/>
      <c r="H122" s="221"/>
      <c r="I122" s="221"/>
      <c r="J122" s="221" t="s">
        <v>894</v>
      </c>
      <c r="K122" s="236"/>
    </row>
    <row r="123" spans="2:11" ht="5.25" customHeight="1">
      <c r="B123" s="237"/>
      <c r="C123" s="224"/>
      <c r="D123" s="224"/>
      <c r="E123" s="224"/>
      <c r="F123" s="224"/>
      <c r="G123" s="216"/>
      <c r="H123" s="224"/>
      <c r="I123" s="224"/>
      <c r="J123" s="224"/>
      <c r="K123" s="238"/>
    </row>
    <row r="124" spans="2:11" ht="15" customHeight="1">
      <c r="B124" s="237"/>
      <c r="C124" s="216" t="s">
        <v>898</v>
      </c>
      <c r="D124" s="224"/>
      <c r="E124" s="224"/>
      <c r="F124" s="226" t="s">
        <v>895</v>
      </c>
      <c r="G124" s="216"/>
      <c r="H124" s="216" t="s">
        <v>934</v>
      </c>
      <c r="I124" s="216" t="s">
        <v>897</v>
      </c>
      <c r="J124" s="216">
        <v>120</v>
      </c>
      <c r="K124" s="239"/>
    </row>
    <row r="125" spans="2:11" ht="15" customHeight="1">
      <c r="B125" s="237"/>
      <c r="C125" s="216" t="s">
        <v>943</v>
      </c>
      <c r="D125" s="216"/>
      <c r="E125" s="216"/>
      <c r="F125" s="226" t="s">
        <v>895</v>
      </c>
      <c r="G125" s="216"/>
      <c r="H125" s="216" t="s">
        <v>944</v>
      </c>
      <c r="I125" s="216" t="s">
        <v>897</v>
      </c>
      <c r="J125" s="216" t="s">
        <v>945</v>
      </c>
      <c r="K125" s="239"/>
    </row>
    <row r="126" spans="2:11" ht="15" customHeight="1">
      <c r="B126" s="237"/>
      <c r="C126" s="216" t="s">
        <v>844</v>
      </c>
      <c r="D126" s="216"/>
      <c r="E126" s="216"/>
      <c r="F126" s="226" t="s">
        <v>895</v>
      </c>
      <c r="G126" s="216"/>
      <c r="H126" s="216" t="s">
        <v>946</v>
      </c>
      <c r="I126" s="216" t="s">
        <v>897</v>
      </c>
      <c r="J126" s="216" t="s">
        <v>945</v>
      </c>
      <c r="K126" s="239"/>
    </row>
    <row r="127" spans="2:11" ht="15" customHeight="1">
      <c r="B127" s="237"/>
      <c r="C127" s="216" t="s">
        <v>906</v>
      </c>
      <c r="D127" s="216"/>
      <c r="E127" s="216"/>
      <c r="F127" s="226" t="s">
        <v>901</v>
      </c>
      <c r="G127" s="216"/>
      <c r="H127" s="216" t="s">
        <v>907</v>
      </c>
      <c r="I127" s="216" t="s">
        <v>897</v>
      </c>
      <c r="J127" s="216">
        <v>15</v>
      </c>
      <c r="K127" s="239"/>
    </row>
    <row r="128" spans="2:11" ht="15" customHeight="1">
      <c r="B128" s="237"/>
      <c r="C128" s="228" t="s">
        <v>908</v>
      </c>
      <c r="D128" s="228"/>
      <c r="E128" s="228"/>
      <c r="F128" s="229" t="s">
        <v>901</v>
      </c>
      <c r="G128" s="228"/>
      <c r="H128" s="228" t="s">
        <v>909</v>
      </c>
      <c r="I128" s="228" t="s">
        <v>897</v>
      </c>
      <c r="J128" s="228">
        <v>15</v>
      </c>
      <c r="K128" s="239"/>
    </row>
    <row r="129" spans="2:11" ht="15" customHeight="1">
      <c r="B129" s="237"/>
      <c r="C129" s="228" t="s">
        <v>910</v>
      </c>
      <c r="D129" s="228"/>
      <c r="E129" s="228"/>
      <c r="F129" s="229" t="s">
        <v>901</v>
      </c>
      <c r="G129" s="228"/>
      <c r="H129" s="228" t="s">
        <v>911</v>
      </c>
      <c r="I129" s="228" t="s">
        <v>897</v>
      </c>
      <c r="J129" s="228">
        <v>20</v>
      </c>
      <c r="K129" s="239"/>
    </row>
    <row r="130" spans="2:11" ht="15" customHeight="1">
      <c r="B130" s="237"/>
      <c r="C130" s="228" t="s">
        <v>912</v>
      </c>
      <c r="D130" s="228"/>
      <c r="E130" s="228"/>
      <c r="F130" s="229" t="s">
        <v>901</v>
      </c>
      <c r="G130" s="228"/>
      <c r="H130" s="228" t="s">
        <v>913</v>
      </c>
      <c r="I130" s="228" t="s">
        <v>897</v>
      </c>
      <c r="J130" s="228">
        <v>20</v>
      </c>
      <c r="K130" s="239"/>
    </row>
    <row r="131" spans="2:11" ht="15" customHeight="1">
      <c r="B131" s="237"/>
      <c r="C131" s="216" t="s">
        <v>900</v>
      </c>
      <c r="D131" s="216"/>
      <c r="E131" s="216"/>
      <c r="F131" s="226" t="s">
        <v>901</v>
      </c>
      <c r="G131" s="216"/>
      <c r="H131" s="216" t="s">
        <v>934</v>
      </c>
      <c r="I131" s="216" t="s">
        <v>897</v>
      </c>
      <c r="J131" s="216">
        <v>50</v>
      </c>
      <c r="K131" s="239"/>
    </row>
    <row r="132" spans="2:11" ht="15" customHeight="1">
      <c r="B132" s="237"/>
      <c r="C132" s="216" t="s">
        <v>914</v>
      </c>
      <c r="D132" s="216"/>
      <c r="E132" s="216"/>
      <c r="F132" s="226" t="s">
        <v>901</v>
      </c>
      <c r="G132" s="216"/>
      <c r="H132" s="216" t="s">
        <v>934</v>
      </c>
      <c r="I132" s="216" t="s">
        <v>897</v>
      </c>
      <c r="J132" s="216">
        <v>50</v>
      </c>
      <c r="K132" s="239"/>
    </row>
    <row r="133" spans="2:11" ht="15" customHeight="1">
      <c r="B133" s="237"/>
      <c r="C133" s="216" t="s">
        <v>920</v>
      </c>
      <c r="D133" s="216"/>
      <c r="E133" s="216"/>
      <c r="F133" s="226" t="s">
        <v>901</v>
      </c>
      <c r="G133" s="216"/>
      <c r="H133" s="216" t="s">
        <v>934</v>
      </c>
      <c r="I133" s="216" t="s">
        <v>897</v>
      </c>
      <c r="J133" s="216">
        <v>50</v>
      </c>
      <c r="K133" s="239"/>
    </row>
    <row r="134" spans="2:11" ht="15" customHeight="1">
      <c r="B134" s="237"/>
      <c r="C134" s="216" t="s">
        <v>922</v>
      </c>
      <c r="D134" s="216"/>
      <c r="E134" s="216"/>
      <c r="F134" s="226" t="s">
        <v>901</v>
      </c>
      <c r="G134" s="216"/>
      <c r="H134" s="216" t="s">
        <v>934</v>
      </c>
      <c r="I134" s="216" t="s">
        <v>897</v>
      </c>
      <c r="J134" s="216">
        <v>50</v>
      </c>
      <c r="K134" s="239"/>
    </row>
    <row r="135" spans="2:11" ht="15" customHeight="1">
      <c r="B135" s="237"/>
      <c r="C135" s="216" t="s">
        <v>178</v>
      </c>
      <c r="D135" s="216"/>
      <c r="E135" s="216"/>
      <c r="F135" s="226" t="s">
        <v>901</v>
      </c>
      <c r="G135" s="216"/>
      <c r="H135" s="216" t="s">
        <v>947</v>
      </c>
      <c r="I135" s="216" t="s">
        <v>897</v>
      </c>
      <c r="J135" s="216">
        <v>255</v>
      </c>
      <c r="K135" s="239"/>
    </row>
    <row r="136" spans="2:11" ht="15" customHeight="1">
      <c r="B136" s="237"/>
      <c r="C136" s="216" t="s">
        <v>924</v>
      </c>
      <c r="D136" s="216"/>
      <c r="E136" s="216"/>
      <c r="F136" s="226" t="s">
        <v>895</v>
      </c>
      <c r="G136" s="216"/>
      <c r="H136" s="216" t="s">
        <v>948</v>
      </c>
      <c r="I136" s="216" t="s">
        <v>926</v>
      </c>
      <c r="J136" s="216"/>
      <c r="K136" s="239"/>
    </row>
    <row r="137" spans="2:11" ht="15" customHeight="1">
      <c r="B137" s="237"/>
      <c r="C137" s="216" t="s">
        <v>927</v>
      </c>
      <c r="D137" s="216"/>
      <c r="E137" s="216"/>
      <c r="F137" s="226" t="s">
        <v>895</v>
      </c>
      <c r="G137" s="216"/>
      <c r="H137" s="216" t="s">
        <v>949</v>
      </c>
      <c r="I137" s="216" t="s">
        <v>929</v>
      </c>
      <c r="J137" s="216"/>
      <c r="K137" s="239"/>
    </row>
    <row r="138" spans="2:11" ht="15" customHeight="1">
      <c r="B138" s="237"/>
      <c r="C138" s="216" t="s">
        <v>930</v>
      </c>
      <c r="D138" s="216"/>
      <c r="E138" s="216"/>
      <c r="F138" s="226" t="s">
        <v>895</v>
      </c>
      <c r="G138" s="216"/>
      <c r="H138" s="216" t="s">
        <v>930</v>
      </c>
      <c r="I138" s="216" t="s">
        <v>929</v>
      </c>
      <c r="J138" s="216"/>
      <c r="K138" s="239"/>
    </row>
    <row r="139" spans="2:11" ht="15" customHeight="1">
      <c r="B139" s="237"/>
      <c r="C139" s="216" t="s">
        <v>40</v>
      </c>
      <c r="D139" s="216"/>
      <c r="E139" s="216"/>
      <c r="F139" s="226" t="s">
        <v>895</v>
      </c>
      <c r="G139" s="216"/>
      <c r="H139" s="216" t="s">
        <v>950</v>
      </c>
      <c r="I139" s="216" t="s">
        <v>929</v>
      </c>
      <c r="J139" s="216"/>
      <c r="K139" s="239"/>
    </row>
    <row r="140" spans="2:11" ht="15" customHeight="1">
      <c r="B140" s="237"/>
      <c r="C140" s="216" t="s">
        <v>951</v>
      </c>
      <c r="D140" s="216"/>
      <c r="E140" s="216"/>
      <c r="F140" s="226" t="s">
        <v>895</v>
      </c>
      <c r="G140" s="216"/>
      <c r="H140" s="216" t="s">
        <v>952</v>
      </c>
      <c r="I140" s="216" t="s">
        <v>929</v>
      </c>
      <c r="J140" s="216"/>
      <c r="K140" s="239"/>
    </row>
    <row r="141" spans="2:11" ht="15" customHeight="1">
      <c r="B141" s="240"/>
      <c r="C141" s="241"/>
      <c r="D141" s="241"/>
      <c r="E141" s="241"/>
      <c r="F141" s="241"/>
      <c r="G141" s="241"/>
      <c r="H141" s="241"/>
      <c r="I141" s="241"/>
      <c r="J141" s="241"/>
      <c r="K141" s="242"/>
    </row>
    <row r="142" spans="2:11" ht="18.75" customHeight="1">
      <c r="B142" s="212"/>
      <c r="C142" s="212"/>
      <c r="D142" s="212"/>
      <c r="E142" s="212"/>
      <c r="F142" s="234"/>
      <c r="G142" s="212"/>
      <c r="H142" s="212"/>
      <c r="I142" s="212"/>
      <c r="J142" s="212"/>
      <c r="K142" s="212"/>
    </row>
    <row r="143" spans="2:11" ht="18.75" customHeight="1">
      <c r="B143" s="365"/>
      <c r="C143" s="365"/>
      <c r="D143" s="365"/>
      <c r="E143" s="365"/>
      <c r="F143" s="365"/>
      <c r="G143" s="365"/>
      <c r="H143" s="365"/>
      <c r="I143" s="365"/>
      <c r="J143" s="365"/>
      <c r="K143" s="365"/>
    </row>
    <row r="144" spans="2:11" ht="7.5" customHeight="1">
      <c r="B144" s="366"/>
      <c r="C144" s="367"/>
      <c r="D144" s="367"/>
      <c r="E144" s="367"/>
      <c r="F144" s="367"/>
      <c r="G144" s="367"/>
      <c r="H144" s="367"/>
      <c r="I144" s="367"/>
      <c r="J144" s="367"/>
      <c r="K144" s="368"/>
    </row>
    <row r="145" spans="2:11" ht="45" customHeight="1">
      <c r="B145" s="369"/>
      <c r="C145" s="289" t="s">
        <v>953</v>
      </c>
      <c r="D145" s="289"/>
      <c r="E145" s="289"/>
      <c r="F145" s="289"/>
      <c r="G145" s="289"/>
      <c r="H145" s="289"/>
      <c r="I145" s="289"/>
      <c r="J145" s="289"/>
      <c r="K145" s="370"/>
    </row>
    <row r="146" spans="2:11" ht="17.25" customHeight="1">
      <c r="B146" s="369"/>
      <c r="C146" s="219" t="s">
        <v>889</v>
      </c>
      <c r="D146" s="219"/>
      <c r="E146" s="219"/>
      <c r="F146" s="219" t="s">
        <v>890</v>
      </c>
      <c r="G146" s="220"/>
      <c r="H146" s="219" t="s">
        <v>173</v>
      </c>
      <c r="I146" s="219" t="s">
        <v>59</v>
      </c>
      <c r="J146" s="219" t="s">
        <v>891</v>
      </c>
      <c r="K146" s="370"/>
    </row>
    <row r="147" spans="2:11" ht="17.25" customHeight="1">
      <c r="B147" s="369"/>
      <c r="C147" s="221" t="s">
        <v>892</v>
      </c>
      <c r="D147" s="221"/>
      <c r="E147" s="221"/>
      <c r="F147" s="222" t="s">
        <v>893</v>
      </c>
      <c r="G147" s="223"/>
      <c r="H147" s="221"/>
      <c r="I147" s="221"/>
      <c r="J147" s="221" t="s">
        <v>894</v>
      </c>
      <c r="K147" s="370"/>
    </row>
    <row r="148" spans="2:11" ht="5.25" customHeight="1">
      <c r="B148" s="227"/>
      <c r="C148" s="224"/>
      <c r="D148" s="224"/>
      <c r="E148" s="224"/>
      <c r="F148" s="224"/>
      <c r="G148" s="225"/>
      <c r="H148" s="224"/>
      <c r="I148" s="224"/>
      <c r="J148" s="224"/>
      <c r="K148" s="239"/>
    </row>
    <row r="149" spans="2:11" ht="15" customHeight="1">
      <c r="B149" s="227"/>
      <c r="C149" s="243" t="s">
        <v>898</v>
      </c>
      <c r="D149" s="216"/>
      <c r="E149" s="216"/>
      <c r="F149" s="244" t="s">
        <v>895</v>
      </c>
      <c r="G149" s="216"/>
      <c r="H149" s="243" t="s">
        <v>934</v>
      </c>
      <c r="I149" s="243" t="s">
        <v>897</v>
      </c>
      <c r="J149" s="243">
        <v>120</v>
      </c>
      <c r="K149" s="239"/>
    </row>
    <row r="150" spans="2:11" ht="15" customHeight="1">
      <c r="B150" s="227"/>
      <c r="C150" s="243" t="s">
        <v>943</v>
      </c>
      <c r="D150" s="216"/>
      <c r="E150" s="216"/>
      <c r="F150" s="244" t="s">
        <v>895</v>
      </c>
      <c r="G150" s="216"/>
      <c r="H150" s="243" t="s">
        <v>954</v>
      </c>
      <c r="I150" s="243" t="s">
        <v>897</v>
      </c>
      <c r="J150" s="243" t="s">
        <v>945</v>
      </c>
      <c r="K150" s="239"/>
    </row>
    <row r="151" spans="2:11" ht="15" customHeight="1">
      <c r="B151" s="227"/>
      <c r="C151" s="243" t="s">
        <v>844</v>
      </c>
      <c r="D151" s="216"/>
      <c r="E151" s="216"/>
      <c r="F151" s="244" t="s">
        <v>895</v>
      </c>
      <c r="G151" s="216"/>
      <c r="H151" s="243" t="s">
        <v>955</v>
      </c>
      <c r="I151" s="243" t="s">
        <v>897</v>
      </c>
      <c r="J151" s="243" t="s">
        <v>945</v>
      </c>
      <c r="K151" s="239"/>
    </row>
    <row r="152" spans="2:11" ht="15" customHeight="1">
      <c r="B152" s="227"/>
      <c r="C152" s="243" t="s">
        <v>900</v>
      </c>
      <c r="D152" s="216"/>
      <c r="E152" s="216"/>
      <c r="F152" s="244" t="s">
        <v>901</v>
      </c>
      <c r="G152" s="216"/>
      <c r="H152" s="243" t="s">
        <v>934</v>
      </c>
      <c r="I152" s="243" t="s">
        <v>897</v>
      </c>
      <c r="J152" s="243">
        <v>50</v>
      </c>
      <c r="K152" s="239"/>
    </row>
    <row r="153" spans="2:11" ht="15" customHeight="1">
      <c r="B153" s="227"/>
      <c r="C153" s="243" t="s">
        <v>903</v>
      </c>
      <c r="D153" s="216"/>
      <c r="E153" s="216"/>
      <c r="F153" s="244" t="s">
        <v>895</v>
      </c>
      <c r="G153" s="216"/>
      <c r="H153" s="243" t="s">
        <v>934</v>
      </c>
      <c r="I153" s="243" t="s">
        <v>905</v>
      </c>
      <c r="J153" s="243"/>
      <c r="K153" s="239"/>
    </row>
    <row r="154" spans="2:11" ht="15" customHeight="1">
      <c r="B154" s="227"/>
      <c r="C154" s="243" t="s">
        <v>914</v>
      </c>
      <c r="D154" s="216"/>
      <c r="E154" s="216"/>
      <c r="F154" s="244" t="s">
        <v>901</v>
      </c>
      <c r="G154" s="216"/>
      <c r="H154" s="243" t="s">
        <v>934</v>
      </c>
      <c r="I154" s="243" t="s">
        <v>897</v>
      </c>
      <c r="J154" s="243">
        <v>50</v>
      </c>
      <c r="K154" s="239"/>
    </row>
    <row r="155" spans="2:11" ht="15" customHeight="1">
      <c r="B155" s="227"/>
      <c r="C155" s="243" t="s">
        <v>922</v>
      </c>
      <c r="D155" s="216"/>
      <c r="E155" s="216"/>
      <c r="F155" s="244" t="s">
        <v>901</v>
      </c>
      <c r="G155" s="216"/>
      <c r="H155" s="243" t="s">
        <v>934</v>
      </c>
      <c r="I155" s="243" t="s">
        <v>897</v>
      </c>
      <c r="J155" s="243">
        <v>50</v>
      </c>
      <c r="K155" s="239"/>
    </row>
    <row r="156" spans="2:11" ht="15" customHeight="1">
      <c r="B156" s="227"/>
      <c r="C156" s="243" t="s">
        <v>920</v>
      </c>
      <c r="D156" s="216"/>
      <c r="E156" s="216"/>
      <c r="F156" s="244" t="s">
        <v>901</v>
      </c>
      <c r="G156" s="216"/>
      <c r="H156" s="243" t="s">
        <v>934</v>
      </c>
      <c r="I156" s="243" t="s">
        <v>897</v>
      </c>
      <c r="J156" s="243">
        <v>50</v>
      </c>
      <c r="K156" s="239"/>
    </row>
    <row r="157" spans="2:11" ht="15" customHeight="1">
      <c r="B157" s="227"/>
      <c r="C157" s="243" t="s">
        <v>164</v>
      </c>
      <c r="D157" s="216"/>
      <c r="E157" s="216"/>
      <c r="F157" s="244" t="s">
        <v>895</v>
      </c>
      <c r="G157" s="216"/>
      <c r="H157" s="243" t="s">
        <v>956</v>
      </c>
      <c r="I157" s="243" t="s">
        <v>897</v>
      </c>
      <c r="J157" s="243" t="s">
        <v>957</v>
      </c>
      <c r="K157" s="239"/>
    </row>
    <row r="158" spans="2:11" ht="15" customHeight="1">
      <c r="B158" s="227"/>
      <c r="C158" s="243" t="s">
        <v>958</v>
      </c>
      <c r="D158" s="216"/>
      <c r="E158" s="216"/>
      <c r="F158" s="244" t="s">
        <v>895</v>
      </c>
      <c r="G158" s="216"/>
      <c r="H158" s="243" t="s">
        <v>959</v>
      </c>
      <c r="I158" s="243" t="s">
        <v>929</v>
      </c>
      <c r="J158" s="243"/>
      <c r="K158" s="239"/>
    </row>
    <row r="159" spans="2:11" ht="15" customHeight="1">
      <c r="B159" s="245"/>
      <c r="C159" s="233"/>
      <c r="D159" s="233"/>
      <c r="E159" s="233"/>
      <c r="F159" s="233"/>
      <c r="G159" s="233"/>
      <c r="H159" s="233"/>
      <c r="I159" s="233"/>
      <c r="J159" s="233"/>
      <c r="K159" s="246"/>
    </row>
    <row r="160" spans="2:11" ht="18.75" customHeight="1">
      <c r="B160" s="212"/>
      <c r="C160" s="216"/>
      <c r="D160" s="216"/>
      <c r="E160" s="216"/>
      <c r="F160" s="226"/>
      <c r="G160" s="216"/>
      <c r="H160" s="216"/>
      <c r="I160" s="216"/>
      <c r="J160" s="216"/>
      <c r="K160" s="212"/>
    </row>
    <row r="161" spans="2:11" ht="18.75" customHeight="1">
      <c r="B161" s="365"/>
      <c r="C161" s="365"/>
      <c r="D161" s="365"/>
      <c r="E161" s="365"/>
      <c r="F161" s="365"/>
      <c r="G161" s="365"/>
      <c r="H161" s="365"/>
      <c r="I161" s="365"/>
      <c r="J161" s="365"/>
      <c r="K161" s="365"/>
    </row>
    <row r="162" spans="2:11" ht="7.5" customHeight="1">
      <c r="B162" s="355"/>
      <c r="C162" s="356"/>
      <c r="D162" s="356"/>
      <c r="E162" s="356"/>
      <c r="F162" s="356"/>
      <c r="G162" s="356"/>
      <c r="H162" s="356"/>
      <c r="I162" s="356"/>
      <c r="J162" s="356"/>
      <c r="K162" s="357"/>
    </row>
    <row r="163" spans="2:11" ht="45" customHeight="1">
      <c r="B163" s="358"/>
      <c r="C163" s="288" t="s">
        <v>960</v>
      </c>
      <c r="D163" s="288"/>
      <c r="E163" s="288"/>
      <c r="F163" s="288"/>
      <c r="G163" s="288"/>
      <c r="H163" s="288"/>
      <c r="I163" s="288"/>
      <c r="J163" s="288"/>
      <c r="K163" s="359"/>
    </row>
    <row r="164" spans="2:11" ht="17.25" customHeight="1">
      <c r="B164" s="358"/>
      <c r="C164" s="219" t="s">
        <v>889</v>
      </c>
      <c r="D164" s="219"/>
      <c r="E164" s="219"/>
      <c r="F164" s="219" t="s">
        <v>890</v>
      </c>
      <c r="G164" s="247"/>
      <c r="H164" s="248" t="s">
        <v>173</v>
      </c>
      <c r="I164" s="248" t="s">
        <v>59</v>
      </c>
      <c r="J164" s="219" t="s">
        <v>891</v>
      </c>
      <c r="K164" s="359"/>
    </row>
    <row r="165" spans="2:11" ht="17.25" customHeight="1">
      <c r="B165" s="360"/>
      <c r="C165" s="221" t="s">
        <v>892</v>
      </c>
      <c r="D165" s="221"/>
      <c r="E165" s="221"/>
      <c r="F165" s="222" t="s">
        <v>893</v>
      </c>
      <c r="G165" s="249"/>
      <c r="H165" s="250"/>
      <c r="I165" s="250"/>
      <c r="J165" s="221" t="s">
        <v>894</v>
      </c>
      <c r="K165" s="361"/>
    </row>
    <row r="166" spans="2:11" ht="5.25" customHeight="1">
      <c r="B166" s="227"/>
      <c r="C166" s="224"/>
      <c r="D166" s="224"/>
      <c r="E166" s="224"/>
      <c r="F166" s="224"/>
      <c r="G166" s="225"/>
      <c r="H166" s="224"/>
      <c r="I166" s="224"/>
      <c r="J166" s="224"/>
      <c r="K166" s="239"/>
    </row>
    <row r="167" spans="2:11" ht="15" customHeight="1">
      <c r="B167" s="227"/>
      <c r="C167" s="216" t="s">
        <v>898</v>
      </c>
      <c r="D167" s="216"/>
      <c r="E167" s="216"/>
      <c r="F167" s="226" t="s">
        <v>895</v>
      </c>
      <c r="G167" s="216"/>
      <c r="H167" s="216" t="s">
        <v>934</v>
      </c>
      <c r="I167" s="216" t="s">
        <v>897</v>
      </c>
      <c r="J167" s="216">
        <v>120</v>
      </c>
      <c r="K167" s="239"/>
    </row>
    <row r="168" spans="2:11" ht="15" customHeight="1">
      <c r="B168" s="227"/>
      <c r="C168" s="216" t="s">
        <v>943</v>
      </c>
      <c r="D168" s="216"/>
      <c r="E168" s="216"/>
      <c r="F168" s="226" t="s">
        <v>895</v>
      </c>
      <c r="G168" s="216"/>
      <c r="H168" s="216" t="s">
        <v>944</v>
      </c>
      <c r="I168" s="216" t="s">
        <v>897</v>
      </c>
      <c r="J168" s="216" t="s">
        <v>945</v>
      </c>
      <c r="K168" s="239"/>
    </row>
    <row r="169" spans="2:11" ht="15" customHeight="1">
      <c r="B169" s="227"/>
      <c r="C169" s="216" t="s">
        <v>844</v>
      </c>
      <c r="D169" s="216"/>
      <c r="E169" s="216"/>
      <c r="F169" s="226" t="s">
        <v>895</v>
      </c>
      <c r="G169" s="216"/>
      <c r="H169" s="216" t="s">
        <v>961</v>
      </c>
      <c r="I169" s="216" t="s">
        <v>897</v>
      </c>
      <c r="J169" s="216" t="s">
        <v>945</v>
      </c>
      <c r="K169" s="239"/>
    </row>
    <row r="170" spans="2:11" ht="15" customHeight="1">
      <c r="B170" s="227"/>
      <c r="C170" s="216" t="s">
        <v>900</v>
      </c>
      <c r="D170" s="216"/>
      <c r="E170" s="216"/>
      <c r="F170" s="226" t="s">
        <v>901</v>
      </c>
      <c r="G170" s="216"/>
      <c r="H170" s="216" t="s">
        <v>961</v>
      </c>
      <c r="I170" s="216" t="s">
        <v>897</v>
      </c>
      <c r="J170" s="216">
        <v>50</v>
      </c>
      <c r="K170" s="239"/>
    </row>
    <row r="171" spans="2:11" ht="15" customHeight="1">
      <c r="B171" s="227"/>
      <c r="C171" s="216" t="s">
        <v>903</v>
      </c>
      <c r="D171" s="216"/>
      <c r="E171" s="216"/>
      <c r="F171" s="226" t="s">
        <v>895</v>
      </c>
      <c r="G171" s="216"/>
      <c r="H171" s="216" t="s">
        <v>961</v>
      </c>
      <c r="I171" s="216" t="s">
        <v>905</v>
      </c>
      <c r="J171" s="216"/>
      <c r="K171" s="239"/>
    </row>
    <row r="172" spans="2:11" ht="15" customHeight="1">
      <c r="B172" s="227"/>
      <c r="C172" s="216" t="s">
        <v>914</v>
      </c>
      <c r="D172" s="216"/>
      <c r="E172" s="216"/>
      <c r="F172" s="226" t="s">
        <v>901</v>
      </c>
      <c r="G172" s="216"/>
      <c r="H172" s="216" t="s">
        <v>961</v>
      </c>
      <c r="I172" s="216" t="s">
        <v>897</v>
      </c>
      <c r="J172" s="216">
        <v>50</v>
      </c>
      <c r="K172" s="239"/>
    </row>
    <row r="173" spans="2:11" ht="15" customHeight="1">
      <c r="B173" s="227"/>
      <c r="C173" s="216" t="s">
        <v>922</v>
      </c>
      <c r="D173" s="216"/>
      <c r="E173" s="216"/>
      <c r="F173" s="226" t="s">
        <v>901</v>
      </c>
      <c r="G173" s="216"/>
      <c r="H173" s="216" t="s">
        <v>961</v>
      </c>
      <c r="I173" s="216" t="s">
        <v>897</v>
      </c>
      <c r="J173" s="216">
        <v>50</v>
      </c>
      <c r="K173" s="239"/>
    </row>
    <row r="174" spans="2:11" ht="15" customHeight="1">
      <c r="B174" s="227"/>
      <c r="C174" s="216" t="s">
        <v>920</v>
      </c>
      <c r="D174" s="216"/>
      <c r="E174" s="216"/>
      <c r="F174" s="226" t="s">
        <v>901</v>
      </c>
      <c r="G174" s="216"/>
      <c r="H174" s="216" t="s">
        <v>961</v>
      </c>
      <c r="I174" s="216" t="s">
        <v>897</v>
      </c>
      <c r="J174" s="216">
        <v>50</v>
      </c>
      <c r="K174" s="239"/>
    </row>
    <row r="175" spans="2:11" ht="15" customHeight="1">
      <c r="B175" s="227"/>
      <c r="C175" s="216" t="s">
        <v>172</v>
      </c>
      <c r="D175" s="216"/>
      <c r="E175" s="216"/>
      <c r="F175" s="226" t="s">
        <v>895</v>
      </c>
      <c r="G175" s="216"/>
      <c r="H175" s="216" t="s">
        <v>962</v>
      </c>
      <c r="I175" s="216" t="s">
        <v>963</v>
      </c>
      <c r="J175" s="216"/>
      <c r="K175" s="239"/>
    </row>
    <row r="176" spans="2:11" ht="15" customHeight="1">
      <c r="B176" s="227"/>
      <c r="C176" s="216" t="s">
        <v>59</v>
      </c>
      <c r="D176" s="216"/>
      <c r="E176" s="216"/>
      <c r="F176" s="226" t="s">
        <v>895</v>
      </c>
      <c r="G176" s="216"/>
      <c r="H176" s="216" t="s">
        <v>964</v>
      </c>
      <c r="I176" s="216" t="s">
        <v>965</v>
      </c>
      <c r="J176" s="216">
        <v>1</v>
      </c>
      <c r="K176" s="239"/>
    </row>
    <row r="177" spans="2:11" ht="15" customHeight="1">
      <c r="B177" s="227"/>
      <c r="C177" s="216" t="s">
        <v>55</v>
      </c>
      <c r="D177" s="216"/>
      <c r="E177" s="216"/>
      <c r="F177" s="226" t="s">
        <v>895</v>
      </c>
      <c r="G177" s="216"/>
      <c r="H177" s="216" t="s">
        <v>966</v>
      </c>
      <c r="I177" s="216" t="s">
        <v>897</v>
      </c>
      <c r="J177" s="216">
        <v>20</v>
      </c>
      <c r="K177" s="239"/>
    </row>
    <row r="178" spans="2:11" ht="15" customHeight="1">
      <c r="B178" s="227"/>
      <c r="C178" s="216" t="s">
        <v>173</v>
      </c>
      <c r="D178" s="216"/>
      <c r="E178" s="216"/>
      <c r="F178" s="226" t="s">
        <v>895</v>
      </c>
      <c r="G178" s="216"/>
      <c r="H178" s="216" t="s">
        <v>967</v>
      </c>
      <c r="I178" s="216" t="s">
        <v>897</v>
      </c>
      <c r="J178" s="216">
        <v>255</v>
      </c>
      <c r="K178" s="239"/>
    </row>
    <row r="179" spans="2:11" ht="15" customHeight="1">
      <c r="B179" s="227"/>
      <c r="C179" s="216" t="s">
        <v>174</v>
      </c>
      <c r="D179" s="216"/>
      <c r="E179" s="216"/>
      <c r="F179" s="226" t="s">
        <v>895</v>
      </c>
      <c r="G179" s="216"/>
      <c r="H179" s="216" t="s">
        <v>860</v>
      </c>
      <c r="I179" s="216" t="s">
        <v>897</v>
      </c>
      <c r="J179" s="216">
        <v>10</v>
      </c>
      <c r="K179" s="239"/>
    </row>
    <row r="180" spans="2:11" ht="15" customHeight="1">
      <c r="B180" s="227"/>
      <c r="C180" s="216" t="s">
        <v>175</v>
      </c>
      <c r="D180" s="216"/>
      <c r="E180" s="216"/>
      <c r="F180" s="226" t="s">
        <v>895</v>
      </c>
      <c r="G180" s="216"/>
      <c r="H180" s="216" t="s">
        <v>968</v>
      </c>
      <c r="I180" s="216" t="s">
        <v>929</v>
      </c>
      <c r="J180" s="216"/>
      <c r="K180" s="239"/>
    </row>
    <row r="181" spans="2:11" ht="15" customHeight="1">
      <c r="B181" s="227"/>
      <c r="C181" s="216" t="s">
        <v>969</v>
      </c>
      <c r="D181" s="216"/>
      <c r="E181" s="216"/>
      <c r="F181" s="226" t="s">
        <v>895</v>
      </c>
      <c r="G181" s="216"/>
      <c r="H181" s="216" t="s">
        <v>970</v>
      </c>
      <c r="I181" s="216" t="s">
        <v>929</v>
      </c>
      <c r="J181" s="216"/>
      <c r="K181" s="239"/>
    </row>
    <row r="182" spans="2:11" ht="15" customHeight="1">
      <c r="B182" s="227"/>
      <c r="C182" s="216" t="s">
        <v>958</v>
      </c>
      <c r="D182" s="216"/>
      <c r="E182" s="216"/>
      <c r="F182" s="226" t="s">
        <v>895</v>
      </c>
      <c r="G182" s="216"/>
      <c r="H182" s="216" t="s">
        <v>971</v>
      </c>
      <c r="I182" s="216" t="s">
        <v>929</v>
      </c>
      <c r="J182" s="216"/>
      <c r="K182" s="239"/>
    </row>
    <row r="183" spans="2:11" ht="15" customHeight="1">
      <c r="B183" s="227"/>
      <c r="C183" s="216" t="s">
        <v>177</v>
      </c>
      <c r="D183" s="216"/>
      <c r="E183" s="216"/>
      <c r="F183" s="226" t="s">
        <v>901</v>
      </c>
      <c r="G183" s="216"/>
      <c r="H183" s="216" t="s">
        <v>972</v>
      </c>
      <c r="I183" s="216" t="s">
        <v>897</v>
      </c>
      <c r="J183" s="216">
        <v>50</v>
      </c>
      <c r="K183" s="239"/>
    </row>
    <row r="184" spans="2:11" ht="15" customHeight="1">
      <c r="B184" s="227"/>
      <c r="C184" s="216" t="s">
        <v>973</v>
      </c>
      <c r="D184" s="216"/>
      <c r="E184" s="216"/>
      <c r="F184" s="226" t="s">
        <v>901</v>
      </c>
      <c r="G184" s="216"/>
      <c r="H184" s="216" t="s">
        <v>974</v>
      </c>
      <c r="I184" s="216" t="s">
        <v>975</v>
      </c>
      <c r="J184" s="216"/>
      <c r="K184" s="239"/>
    </row>
    <row r="185" spans="2:11" ht="15" customHeight="1">
      <c r="B185" s="227"/>
      <c r="C185" s="216" t="s">
        <v>976</v>
      </c>
      <c r="D185" s="216"/>
      <c r="E185" s="216"/>
      <c r="F185" s="226" t="s">
        <v>901</v>
      </c>
      <c r="G185" s="216"/>
      <c r="H185" s="216" t="s">
        <v>977</v>
      </c>
      <c r="I185" s="216" t="s">
        <v>975</v>
      </c>
      <c r="J185" s="216"/>
      <c r="K185" s="239"/>
    </row>
    <row r="186" spans="2:11" ht="15" customHeight="1">
      <c r="B186" s="227"/>
      <c r="C186" s="216" t="s">
        <v>978</v>
      </c>
      <c r="D186" s="216"/>
      <c r="E186" s="216"/>
      <c r="F186" s="226" t="s">
        <v>901</v>
      </c>
      <c r="G186" s="216"/>
      <c r="H186" s="216" t="s">
        <v>979</v>
      </c>
      <c r="I186" s="216" t="s">
        <v>975</v>
      </c>
      <c r="J186" s="216"/>
      <c r="K186" s="239"/>
    </row>
    <row r="187" spans="2:11" ht="15" customHeight="1">
      <c r="B187" s="227"/>
      <c r="C187" s="251" t="s">
        <v>980</v>
      </c>
      <c r="D187" s="216"/>
      <c r="E187" s="216"/>
      <c r="F187" s="226" t="s">
        <v>901</v>
      </c>
      <c r="G187" s="216"/>
      <c r="H187" s="216" t="s">
        <v>981</v>
      </c>
      <c r="I187" s="216" t="s">
        <v>982</v>
      </c>
      <c r="J187" s="252" t="s">
        <v>983</v>
      </c>
      <c r="K187" s="239"/>
    </row>
    <row r="188" spans="2:11" ht="15" customHeight="1">
      <c r="B188" s="227"/>
      <c r="C188" s="364" t="s">
        <v>44</v>
      </c>
      <c r="D188" s="216"/>
      <c r="E188" s="216"/>
      <c r="F188" s="226" t="s">
        <v>895</v>
      </c>
      <c r="G188" s="216"/>
      <c r="H188" s="212" t="s">
        <v>984</v>
      </c>
      <c r="I188" s="216" t="s">
        <v>985</v>
      </c>
      <c r="J188" s="216"/>
      <c r="K188" s="239"/>
    </row>
    <row r="189" spans="2:11" ht="15" customHeight="1">
      <c r="B189" s="227"/>
      <c r="C189" s="364" t="s">
        <v>986</v>
      </c>
      <c r="D189" s="216"/>
      <c r="E189" s="216"/>
      <c r="F189" s="226" t="s">
        <v>895</v>
      </c>
      <c r="G189" s="216"/>
      <c r="H189" s="216" t="s">
        <v>987</v>
      </c>
      <c r="I189" s="216" t="s">
        <v>929</v>
      </c>
      <c r="J189" s="216"/>
      <c r="K189" s="239"/>
    </row>
    <row r="190" spans="2:11" ht="15" customHeight="1">
      <c r="B190" s="227"/>
      <c r="C190" s="364" t="s">
        <v>988</v>
      </c>
      <c r="D190" s="216"/>
      <c r="E190" s="216"/>
      <c r="F190" s="226" t="s">
        <v>895</v>
      </c>
      <c r="G190" s="216"/>
      <c r="H190" s="216" t="s">
        <v>989</v>
      </c>
      <c r="I190" s="216" t="s">
        <v>929</v>
      </c>
      <c r="J190" s="216"/>
      <c r="K190" s="239"/>
    </row>
    <row r="191" spans="2:11" ht="15" customHeight="1">
      <c r="B191" s="227"/>
      <c r="C191" s="364" t="s">
        <v>990</v>
      </c>
      <c r="D191" s="216"/>
      <c r="E191" s="216"/>
      <c r="F191" s="226" t="s">
        <v>901</v>
      </c>
      <c r="G191" s="216"/>
      <c r="H191" s="216" t="s">
        <v>991</v>
      </c>
      <c r="I191" s="216" t="s">
        <v>929</v>
      </c>
      <c r="J191" s="216"/>
      <c r="K191" s="239"/>
    </row>
    <row r="192" spans="2:11" ht="15" customHeight="1">
      <c r="B192" s="245"/>
      <c r="C192" s="253"/>
      <c r="D192" s="233"/>
      <c r="E192" s="233"/>
      <c r="F192" s="233"/>
      <c r="G192" s="233"/>
      <c r="H192" s="233"/>
      <c r="I192" s="233"/>
      <c r="J192" s="233"/>
      <c r="K192" s="246"/>
    </row>
    <row r="193" spans="2:11" ht="18.75" customHeight="1">
      <c r="B193" s="212"/>
      <c r="C193" s="216"/>
      <c r="D193" s="216"/>
      <c r="E193" s="216"/>
      <c r="F193" s="226"/>
      <c r="G193" s="216"/>
      <c r="H193" s="216"/>
      <c r="I193" s="216"/>
      <c r="J193" s="216"/>
      <c r="K193" s="212"/>
    </row>
    <row r="194" spans="2:11" ht="18.75" customHeight="1">
      <c r="B194" s="212"/>
      <c r="C194" s="216"/>
      <c r="D194" s="216"/>
      <c r="E194" s="216"/>
      <c r="F194" s="226"/>
      <c r="G194" s="216"/>
      <c r="H194" s="216"/>
      <c r="I194" s="216"/>
      <c r="J194" s="216"/>
      <c r="K194" s="212"/>
    </row>
    <row r="195" spans="2:11" ht="18.75" customHeight="1">
      <c r="B195" s="365"/>
      <c r="C195" s="365"/>
      <c r="D195" s="365"/>
      <c r="E195" s="365"/>
      <c r="F195" s="365"/>
      <c r="G195" s="365"/>
      <c r="H195" s="365"/>
      <c r="I195" s="365"/>
      <c r="J195" s="365"/>
      <c r="K195" s="365"/>
    </row>
    <row r="196" spans="2:11">
      <c r="B196" s="355"/>
      <c r="C196" s="356"/>
      <c r="D196" s="356"/>
      <c r="E196" s="356"/>
      <c r="F196" s="356"/>
      <c r="G196" s="356"/>
      <c r="H196" s="356"/>
      <c r="I196" s="356"/>
      <c r="J196" s="356"/>
      <c r="K196" s="357"/>
    </row>
    <row r="197" spans="2:11" ht="21">
      <c r="B197" s="358"/>
      <c r="C197" s="288" t="s">
        <v>992</v>
      </c>
      <c r="D197" s="288"/>
      <c r="E197" s="288"/>
      <c r="F197" s="288"/>
      <c r="G197" s="288"/>
      <c r="H197" s="288"/>
      <c r="I197" s="288"/>
      <c r="J197" s="288"/>
      <c r="K197" s="359"/>
    </row>
    <row r="198" spans="2:11" ht="25.5" customHeight="1">
      <c r="B198" s="358"/>
      <c r="C198" s="254" t="s">
        <v>993</v>
      </c>
      <c r="D198" s="254"/>
      <c r="E198" s="254"/>
      <c r="F198" s="254" t="s">
        <v>994</v>
      </c>
      <c r="G198" s="255"/>
      <c r="H198" s="287" t="s">
        <v>995</v>
      </c>
      <c r="I198" s="287"/>
      <c r="J198" s="287"/>
      <c r="K198" s="359"/>
    </row>
    <row r="199" spans="2:11" ht="5.25" customHeight="1">
      <c r="B199" s="227"/>
      <c r="C199" s="224"/>
      <c r="D199" s="224"/>
      <c r="E199" s="224"/>
      <c r="F199" s="224"/>
      <c r="G199" s="216"/>
      <c r="H199" s="224"/>
      <c r="I199" s="224"/>
      <c r="J199" s="224"/>
      <c r="K199" s="239"/>
    </row>
    <row r="200" spans="2:11" ht="15" customHeight="1">
      <c r="B200" s="227"/>
      <c r="C200" s="216" t="s">
        <v>985</v>
      </c>
      <c r="D200" s="216"/>
      <c r="E200" s="216"/>
      <c r="F200" s="226" t="s">
        <v>45</v>
      </c>
      <c r="G200" s="216"/>
      <c r="H200" s="286" t="s">
        <v>996</v>
      </c>
      <c r="I200" s="286"/>
      <c r="J200" s="286"/>
      <c r="K200" s="239"/>
    </row>
    <row r="201" spans="2:11" ht="15" customHeight="1">
      <c r="B201" s="227"/>
      <c r="C201" s="373"/>
      <c r="D201" s="216"/>
      <c r="E201" s="216"/>
      <c r="F201" s="226" t="s">
        <v>46</v>
      </c>
      <c r="G201" s="216"/>
      <c r="H201" s="286" t="s">
        <v>997</v>
      </c>
      <c r="I201" s="286"/>
      <c r="J201" s="286"/>
      <c r="K201" s="239"/>
    </row>
    <row r="202" spans="2:11" ht="15" customHeight="1">
      <c r="B202" s="227"/>
      <c r="C202" s="373"/>
      <c r="D202" s="216"/>
      <c r="E202" s="216"/>
      <c r="F202" s="226" t="s">
        <v>49</v>
      </c>
      <c r="G202" s="216"/>
      <c r="H202" s="286" t="s">
        <v>998</v>
      </c>
      <c r="I202" s="286"/>
      <c r="J202" s="286"/>
      <c r="K202" s="239"/>
    </row>
    <row r="203" spans="2:11" ht="15" customHeight="1">
      <c r="B203" s="227"/>
      <c r="C203" s="216"/>
      <c r="D203" s="216"/>
      <c r="E203" s="216"/>
      <c r="F203" s="226" t="s">
        <v>47</v>
      </c>
      <c r="G203" s="216"/>
      <c r="H203" s="286" t="s">
        <v>999</v>
      </c>
      <c r="I203" s="286"/>
      <c r="J203" s="286"/>
      <c r="K203" s="239"/>
    </row>
    <row r="204" spans="2:11" ht="15" customHeight="1">
      <c r="B204" s="227"/>
      <c r="C204" s="216"/>
      <c r="D204" s="216"/>
      <c r="E204" s="216"/>
      <c r="F204" s="226" t="s">
        <v>48</v>
      </c>
      <c r="G204" s="216"/>
      <c r="H204" s="286" t="s">
        <v>1000</v>
      </c>
      <c r="I204" s="286"/>
      <c r="J204" s="286"/>
      <c r="K204" s="239"/>
    </row>
    <row r="205" spans="2:11" ht="15" customHeight="1">
      <c r="B205" s="227"/>
      <c r="C205" s="216"/>
      <c r="D205" s="216"/>
      <c r="E205" s="216"/>
      <c r="F205" s="226"/>
      <c r="G205" s="216"/>
      <c r="H205" s="216"/>
      <c r="I205" s="216"/>
      <c r="J205" s="216"/>
      <c r="K205" s="239"/>
    </row>
    <row r="206" spans="2:11" ht="15" customHeight="1">
      <c r="B206" s="227"/>
      <c r="C206" s="216" t="s">
        <v>941</v>
      </c>
      <c r="D206" s="216"/>
      <c r="E206" s="216"/>
      <c r="F206" s="226" t="s">
        <v>81</v>
      </c>
      <c r="G206" s="216"/>
      <c r="H206" s="286" t="s">
        <v>1001</v>
      </c>
      <c r="I206" s="286"/>
      <c r="J206" s="286"/>
      <c r="K206" s="239"/>
    </row>
    <row r="207" spans="2:11" ht="15" customHeight="1">
      <c r="B207" s="227"/>
      <c r="C207" s="373"/>
      <c r="D207" s="216"/>
      <c r="E207" s="216"/>
      <c r="F207" s="226" t="s">
        <v>840</v>
      </c>
      <c r="G207" s="216"/>
      <c r="H207" s="286" t="s">
        <v>841</v>
      </c>
      <c r="I207" s="286"/>
      <c r="J207" s="286"/>
      <c r="K207" s="239"/>
    </row>
    <row r="208" spans="2:11" ht="15" customHeight="1">
      <c r="B208" s="227"/>
      <c r="C208" s="216"/>
      <c r="D208" s="216"/>
      <c r="E208" s="216"/>
      <c r="F208" s="226" t="s">
        <v>838</v>
      </c>
      <c r="G208" s="216"/>
      <c r="H208" s="286" t="s">
        <v>1002</v>
      </c>
      <c r="I208" s="286"/>
      <c r="J208" s="286"/>
      <c r="K208" s="239"/>
    </row>
    <row r="209" spans="2:11" ht="15" customHeight="1">
      <c r="B209" s="380"/>
      <c r="C209" s="373"/>
      <c r="D209" s="373"/>
      <c r="E209" s="373"/>
      <c r="F209" s="226" t="s">
        <v>842</v>
      </c>
      <c r="G209" s="364"/>
      <c r="H209" s="285" t="s">
        <v>843</v>
      </c>
      <c r="I209" s="285"/>
      <c r="J209" s="285"/>
      <c r="K209" s="381"/>
    </row>
    <row r="210" spans="2:11" ht="15" customHeight="1">
      <c r="B210" s="380"/>
      <c r="C210" s="373"/>
      <c r="D210" s="373"/>
      <c r="E210" s="373"/>
      <c r="F210" s="226" t="s">
        <v>789</v>
      </c>
      <c r="G210" s="364"/>
      <c r="H210" s="285" t="s">
        <v>150</v>
      </c>
      <c r="I210" s="285"/>
      <c r="J210" s="285"/>
      <c r="K210" s="381"/>
    </row>
    <row r="211" spans="2:11" ht="15" customHeight="1">
      <c r="B211" s="380"/>
      <c r="C211" s="373"/>
      <c r="D211" s="373"/>
      <c r="E211" s="373"/>
      <c r="F211" s="382"/>
      <c r="G211" s="364"/>
      <c r="H211" s="383"/>
      <c r="I211" s="383"/>
      <c r="J211" s="383"/>
      <c r="K211" s="381"/>
    </row>
    <row r="212" spans="2:11" ht="15" customHeight="1">
      <c r="B212" s="380"/>
      <c r="C212" s="216" t="s">
        <v>965</v>
      </c>
      <c r="D212" s="373"/>
      <c r="E212" s="373"/>
      <c r="F212" s="226">
        <v>1</v>
      </c>
      <c r="G212" s="364"/>
      <c r="H212" s="285" t="s">
        <v>1003</v>
      </c>
      <c r="I212" s="285"/>
      <c r="J212" s="285"/>
      <c r="K212" s="381"/>
    </row>
    <row r="213" spans="2:11" ht="15" customHeight="1">
      <c r="B213" s="380"/>
      <c r="C213" s="373"/>
      <c r="D213" s="373"/>
      <c r="E213" s="373"/>
      <c r="F213" s="226">
        <v>2</v>
      </c>
      <c r="G213" s="364"/>
      <c r="H213" s="285" t="s">
        <v>1004</v>
      </c>
      <c r="I213" s="285"/>
      <c r="J213" s="285"/>
      <c r="K213" s="381"/>
    </row>
    <row r="214" spans="2:11" ht="15" customHeight="1">
      <c r="B214" s="380"/>
      <c r="C214" s="373"/>
      <c r="D214" s="373"/>
      <c r="E214" s="373"/>
      <c r="F214" s="226">
        <v>3</v>
      </c>
      <c r="G214" s="364"/>
      <c r="H214" s="285" t="s">
        <v>1005</v>
      </c>
      <c r="I214" s="285"/>
      <c r="J214" s="285"/>
      <c r="K214" s="381"/>
    </row>
    <row r="215" spans="2:11" ht="15" customHeight="1">
      <c r="B215" s="380"/>
      <c r="C215" s="373"/>
      <c r="D215" s="373"/>
      <c r="E215" s="373"/>
      <c r="F215" s="226">
        <v>4</v>
      </c>
      <c r="G215" s="364"/>
      <c r="H215" s="285" t="s">
        <v>1006</v>
      </c>
      <c r="I215" s="285"/>
      <c r="J215" s="285"/>
      <c r="K215" s="381"/>
    </row>
    <row r="216" spans="2:11" ht="12.75" customHeight="1">
      <c r="B216" s="384"/>
      <c r="C216" s="385"/>
      <c r="D216" s="385"/>
      <c r="E216" s="385"/>
      <c r="F216" s="385"/>
      <c r="G216" s="385"/>
      <c r="H216" s="385"/>
      <c r="I216" s="385"/>
      <c r="J216" s="385"/>
      <c r="K216" s="386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28"/>
  <sheetViews>
    <sheetView showGridLines="0" workbookViewId="0" xr3:uid="{842E5F09-E766-5B8D-85AF-A39847EA96FD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232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ROUND(SUM(BE79:BE127), 2)</f>
        <v>0</v>
      </c>
      <c r="G30" s="308"/>
      <c r="H30" s="308"/>
      <c r="I30" s="338">
        <v>0.21</v>
      </c>
      <c r="J30" s="337">
        <f>ROUND(ROUND((SUM(BE79:BE127)),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ROUND(SUM(BF79:BF127), 2)</f>
        <v>0</v>
      </c>
      <c r="G31" s="308"/>
      <c r="H31" s="308"/>
      <c r="I31" s="338">
        <v>0.15</v>
      </c>
      <c r="J31" s="337">
        <f>ROUND(ROUND((SUM(BF79:BF127)),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ROUND(SUM(BG79:BG127),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ROUND(SUM(BH79:BH127),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ROUND(SUM(BI79:BI127),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 xml:space="preserve">02 - Hmatový chodník 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233</v>
      </c>
      <c r="E59" s="122"/>
      <c r="F59" s="122"/>
      <c r="G59" s="122"/>
      <c r="H59" s="122"/>
      <c r="I59" s="123"/>
      <c r="J59" s="124">
        <f>J124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 xml:space="preserve">02 - Hmatový chodník 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0.79302499999999998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P81+P124</f>
        <v>0</v>
      </c>
      <c r="Q80" s="347"/>
      <c r="R80" s="348">
        <f>R81+R124</f>
        <v>0.79302499999999998</v>
      </c>
      <c r="S80" s="347"/>
      <c r="T80" s="147">
        <f>T81+T124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BK81+BK124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SUM(P82:P123)</f>
        <v>0</v>
      </c>
      <c r="Q81" s="347"/>
      <c r="R81" s="348">
        <f>SUM(R82:R123)</f>
        <v>0.79302499999999998</v>
      </c>
      <c r="S81" s="347"/>
      <c r="T81" s="147">
        <f>SUM(T82:T123)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SUM(BK82:BK123)</f>
        <v>0</v>
      </c>
    </row>
    <row r="82" spans="2:65" s="1" customFormat="1" ht="38.25" customHeight="1">
      <c r="B82" s="32"/>
      <c r="C82" s="153" t="s">
        <v>82</v>
      </c>
      <c r="D82" s="153" t="s">
        <v>189</v>
      </c>
      <c r="E82" s="154" t="s">
        <v>234</v>
      </c>
      <c r="F82" s="155" t="s">
        <v>235</v>
      </c>
      <c r="G82" s="156" t="s">
        <v>236</v>
      </c>
      <c r="H82" s="157">
        <v>1.1000000000000001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237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238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239</v>
      </c>
      <c r="G84" s="174"/>
      <c r="H84" s="177">
        <v>1.1000000000000001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38.25" customHeight="1">
      <c r="B85" s="32"/>
      <c r="C85" s="153" t="s">
        <v>84</v>
      </c>
      <c r="D85" s="153" t="s">
        <v>189</v>
      </c>
      <c r="E85" s="154" t="s">
        <v>205</v>
      </c>
      <c r="F85" s="155" t="s">
        <v>206</v>
      </c>
      <c r="G85" s="156" t="s">
        <v>192</v>
      </c>
      <c r="H85" s="157">
        <v>11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240</v>
      </c>
    </row>
    <row r="86" spans="2:65" s="12" customFormat="1">
      <c r="B86" s="173"/>
      <c r="C86" s="174"/>
      <c r="D86" s="165" t="s">
        <v>196</v>
      </c>
      <c r="E86" s="175" t="s">
        <v>21</v>
      </c>
      <c r="F86" s="176" t="s">
        <v>112</v>
      </c>
      <c r="G86" s="174"/>
      <c r="H86" s="177">
        <v>11</v>
      </c>
      <c r="I86" s="178"/>
      <c r="J86" s="174"/>
      <c r="K86" s="174"/>
      <c r="L86" s="179"/>
      <c r="M86" s="180"/>
      <c r="N86" s="352"/>
      <c r="O86" s="352"/>
      <c r="P86" s="352"/>
      <c r="Q86" s="352"/>
      <c r="R86" s="352"/>
      <c r="S86" s="352"/>
      <c r="T86" s="181"/>
      <c r="AT86" s="182" t="s">
        <v>196</v>
      </c>
      <c r="AU86" s="182" t="s">
        <v>84</v>
      </c>
      <c r="AV86" s="12" t="s">
        <v>84</v>
      </c>
      <c r="AW86" s="12" t="s">
        <v>37</v>
      </c>
      <c r="AX86" s="12" t="s">
        <v>82</v>
      </c>
      <c r="AY86" s="182" t="s">
        <v>187</v>
      </c>
    </row>
    <row r="87" spans="2:65" s="1" customFormat="1" ht="25.5" customHeight="1">
      <c r="B87" s="32"/>
      <c r="C87" s="153" t="s">
        <v>201</v>
      </c>
      <c r="D87" s="153" t="s">
        <v>189</v>
      </c>
      <c r="E87" s="154" t="s">
        <v>241</v>
      </c>
      <c r="F87" s="155" t="s">
        <v>242</v>
      </c>
      <c r="G87" s="156" t="s">
        <v>192</v>
      </c>
      <c r="H87" s="157">
        <v>13.2</v>
      </c>
      <c r="I87" s="158"/>
      <c r="J87" s="159">
        <f>ROUND(I87*H87,2)</f>
        <v>0</v>
      </c>
      <c r="K87" s="155" t="s">
        <v>193</v>
      </c>
      <c r="L87" s="47"/>
      <c r="M87" s="160" t="s">
        <v>21</v>
      </c>
      <c r="N87" s="349" t="s">
        <v>45</v>
      </c>
      <c r="O87" s="308"/>
      <c r="P87" s="350">
        <f>O87*H87</f>
        <v>0</v>
      </c>
      <c r="Q87" s="350">
        <v>0</v>
      </c>
      <c r="R87" s="350">
        <f>Q87*H87</f>
        <v>0</v>
      </c>
      <c r="S87" s="350">
        <v>0</v>
      </c>
      <c r="T87" s="161">
        <f>S87*H87</f>
        <v>0</v>
      </c>
      <c r="AR87" s="23" t="s">
        <v>194</v>
      </c>
      <c r="AT87" s="23" t="s">
        <v>189</v>
      </c>
      <c r="AU87" s="23" t="s">
        <v>84</v>
      </c>
      <c r="AY87" s="23" t="s">
        <v>187</v>
      </c>
      <c r="BE87" s="162">
        <f>IF(N87="základní",J87,0)</f>
        <v>0</v>
      </c>
      <c r="BF87" s="162">
        <f>IF(N87="snížená",J87,0)</f>
        <v>0</v>
      </c>
      <c r="BG87" s="162">
        <f>IF(N87="zákl. přenesená",J87,0)</f>
        <v>0</v>
      </c>
      <c r="BH87" s="162">
        <f>IF(N87="sníž. přenesená",J87,0)</f>
        <v>0</v>
      </c>
      <c r="BI87" s="162">
        <f>IF(N87="nulová",J87,0)</f>
        <v>0</v>
      </c>
      <c r="BJ87" s="23" t="s">
        <v>82</v>
      </c>
      <c r="BK87" s="162">
        <f>ROUND(I87*H87,2)</f>
        <v>0</v>
      </c>
      <c r="BL87" s="23" t="s">
        <v>194</v>
      </c>
      <c r="BM87" s="23" t="s">
        <v>243</v>
      </c>
    </row>
    <row r="88" spans="2:65" s="12" customFormat="1">
      <c r="B88" s="173"/>
      <c r="C88" s="174"/>
      <c r="D88" s="165" t="s">
        <v>196</v>
      </c>
      <c r="E88" s="175" t="s">
        <v>21</v>
      </c>
      <c r="F88" s="176" t="s">
        <v>244</v>
      </c>
      <c r="G88" s="174"/>
      <c r="H88" s="177">
        <v>13.2</v>
      </c>
      <c r="I88" s="178"/>
      <c r="J88" s="174"/>
      <c r="K88" s="174"/>
      <c r="L88" s="179"/>
      <c r="M88" s="180"/>
      <c r="N88" s="352"/>
      <c r="O88" s="352"/>
      <c r="P88" s="352"/>
      <c r="Q88" s="352"/>
      <c r="R88" s="352"/>
      <c r="S88" s="352"/>
      <c r="T88" s="181"/>
      <c r="AT88" s="182" t="s">
        <v>196</v>
      </c>
      <c r="AU88" s="182" t="s">
        <v>84</v>
      </c>
      <c r="AV88" s="12" t="s">
        <v>84</v>
      </c>
      <c r="AW88" s="12" t="s">
        <v>37</v>
      </c>
      <c r="AX88" s="12" t="s">
        <v>82</v>
      </c>
      <c r="AY88" s="182" t="s">
        <v>187</v>
      </c>
    </row>
    <row r="89" spans="2:65" s="1" customFormat="1" ht="16.5" customHeight="1">
      <c r="B89" s="32"/>
      <c r="C89" s="183" t="s">
        <v>194</v>
      </c>
      <c r="D89" s="183" t="s">
        <v>215</v>
      </c>
      <c r="E89" s="184" t="s">
        <v>245</v>
      </c>
      <c r="F89" s="185" t="s">
        <v>246</v>
      </c>
      <c r="G89" s="186" t="s">
        <v>192</v>
      </c>
      <c r="H89" s="187">
        <v>15.84</v>
      </c>
      <c r="I89" s="188"/>
      <c r="J89" s="189">
        <f>ROUND(I89*H89,2)</f>
        <v>0</v>
      </c>
      <c r="K89" s="185" t="s">
        <v>228</v>
      </c>
      <c r="L89" s="190"/>
      <c r="M89" s="191" t="s">
        <v>21</v>
      </c>
      <c r="N89" s="353" t="s">
        <v>45</v>
      </c>
      <c r="O89" s="308"/>
      <c r="P89" s="350">
        <f>O89*H89</f>
        <v>0</v>
      </c>
      <c r="Q89" s="350">
        <v>0</v>
      </c>
      <c r="R89" s="350">
        <f>Q89*H89</f>
        <v>0</v>
      </c>
      <c r="S89" s="350">
        <v>0</v>
      </c>
      <c r="T89" s="161">
        <f>S89*H89</f>
        <v>0</v>
      </c>
      <c r="AR89" s="23" t="s">
        <v>219</v>
      </c>
      <c r="AT89" s="23" t="s">
        <v>215</v>
      </c>
      <c r="AU89" s="23" t="s">
        <v>84</v>
      </c>
      <c r="AY89" s="23" t="s">
        <v>187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23" t="s">
        <v>82</v>
      </c>
      <c r="BK89" s="162">
        <f>ROUND(I89*H89,2)</f>
        <v>0</v>
      </c>
      <c r="BL89" s="23" t="s">
        <v>194</v>
      </c>
      <c r="BM89" s="23" t="s">
        <v>247</v>
      </c>
    </row>
    <row r="90" spans="2:65" s="11" customFormat="1">
      <c r="B90" s="163"/>
      <c r="C90" s="164"/>
      <c r="D90" s="165" t="s">
        <v>196</v>
      </c>
      <c r="E90" s="166" t="s">
        <v>21</v>
      </c>
      <c r="F90" s="167" t="s">
        <v>248</v>
      </c>
      <c r="G90" s="164"/>
      <c r="H90" s="166" t="s">
        <v>21</v>
      </c>
      <c r="I90" s="168"/>
      <c r="J90" s="164"/>
      <c r="K90" s="164"/>
      <c r="L90" s="169"/>
      <c r="M90" s="170"/>
      <c r="N90" s="351"/>
      <c r="O90" s="351"/>
      <c r="P90" s="351"/>
      <c r="Q90" s="351"/>
      <c r="R90" s="351"/>
      <c r="S90" s="351"/>
      <c r="T90" s="171"/>
      <c r="AT90" s="172" t="s">
        <v>196</v>
      </c>
      <c r="AU90" s="172" t="s">
        <v>84</v>
      </c>
      <c r="AV90" s="11" t="s">
        <v>82</v>
      </c>
      <c r="AW90" s="11" t="s">
        <v>37</v>
      </c>
      <c r="AX90" s="11" t="s">
        <v>74</v>
      </c>
      <c r="AY90" s="172" t="s">
        <v>187</v>
      </c>
    </row>
    <row r="91" spans="2:65" s="12" customFormat="1">
      <c r="B91" s="173"/>
      <c r="C91" s="174"/>
      <c r="D91" s="165" t="s">
        <v>196</v>
      </c>
      <c r="E91" s="175" t="s">
        <v>21</v>
      </c>
      <c r="F91" s="176" t="s">
        <v>249</v>
      </c>
      <c r="G91" s="174"/>
      <c r="H91" s="177">
        <v>15.84</v>
      </c>
      <c r="I91" s="178"/>
      <c r="J91" s="174"/>
      <c r="K91" s="174"/>
      <c r="L91" s="179"/>
      <c r="M91" s="180"/>
      <c r="N91" s="352"/>
      <c r="O91" s="352"/>
      <c r="P91" s="352"/>
      <c r="Q91" s="352"/>
      <c r="R91" s="352"/>
      <c r="S91" s="352"/>
      <c r="T91" s="181"/>
      <c r="AT91" s="182" t="s">
        <v>196</v>
      </c>
      <c r="AU91" s="182" t="s">
        <v>84</v>
      </c>
      <c r="AV91" s="12" t="s">
        <v>84</v>
      </c>
      <c r="AW91" s="12" t="s">
        <v>37</v>
      </c>
      <c r="AX91" s="12" t="s">
        <v>82</v>
      </c>
      <c r="AY91" s="182" t="s">
        <v>187</v>
      </c>
    </row>
    <row r="92" spans="2:65" s="1" customFormat="1" ht="16.5" customHeight="1">
      <c r="B92" s="32"/>
      <c r="C92" s="183" t="s">
        <v>209</v>
      </c>
      <c r="D92" s="183" t="s">
        <v>215</v>
      </c>
      <c r="E92" s="184" t="s">
        <v>250</v>
      </c>
      <c r="F92" s="185" t="s">
        <v>251</v>
      </c>
      <c r="G92" s="186" t="s">
        <v>227</v>
      </c>
      <c r="H92" s="187">
        <v>52</v>
      </c>
      <c r="I92" s="188"/>
      <c r="J92" s="189">
        <f>ROUND(I92*H92,2)</f>
        <v>0</v>
      </c>
      <c r="K92" s="185" t="s">
        <v>228</v>
      </c>
      <c r="L92" s="190"/>
      <c r="M92" s="191" t="s">
        <v>21</v>
      </c>
      <c r="N92" s="353" t="s">
        <v>45</v>
      </c>
      <c r="O92" s="308"/>
      <c r="P92" s="350">
        <f>O92*H92</f>
        <v>0</v>
      </c>
      <c r="Q92" s="350">
        <v>0</v>
      </c>
      <c r="R92" s="350">
        <f>Q92*H92</f>
        <v>0</v>
      </c>
      <c r="S92" s="350">
        <v>0</v>
      </c>
      <c r="T92" s="161">
        <f>S92*H92</f>
        <v>0</v>
      </c>
      <c r="AR92" s="23" t="s">
        <v>219</v>
      </c>
      <c r="AT92" s="23" t="s">
        <v>215</v>
      </c>
      <c r="AU92" s="23" t="s">
        <v>84</v>
      </c>
      <c r="AY92" s="23" t="s">
        <v>187</v>
      </c>
      <c r="BE92" s="162">
        <f>IF(N92="základní",J92,0)</f>
        <v>0</v>
      </c>
      <c r="BF92" s="162">
        <f>IF(N92="snížená",J92,0)</f>
        <v>0</v>
      </c>
      <c r="BG92" s="162">
        <f>IF(N92="zákl. přenesená",J92,0)</f>
        <v>0</v>
      </c>
      <c r="BH92" s="162">
        <f>IF(N92="sníž. přenesená",J92,0)</f>
        <v>0</v>
      </c>
      <c r="BI92" s="162">
        <f>IF(N92="nulová",J92,0)</f>
        <v>0</v>
      </c>
      <c r="BJ92" s="23" t="s">
        <v>82</v>
      </c>
      <c r="BK92" s="162">
        <f>ROUND(I92*H92,2)</f>
        <v>0</v>
      </c>
      <c r="BL92" s="23" t="s">
        <v>194</v>
      </c>
      <c r="BM92" s="23" t="s">
        <v>252</v>
      </c>
    </row>
    <row r="93" spans="2:65" s="12" customFormat="1">
      <c r="B93" s="173"/>
      <c r="C93" s="174"/>
      <c r="D93" s="165" t="s">
        <v>196</v>
      </c>
      <c r="E93" s="175" t="s">
        <v>21</v>
      </c>
      <c r="F93" s="176" t="s">
        <v>253</v>
      </c>
      <c r="G93" s="174"/>
      <c r="H93" s="177">
        <v>52</v>
      </c>
      <c r="I93" s="178"/>
      <c r="J93" s="174"/>
      <c r="K93" s="174"/>
      <c r="L93" s="179"/>
      <c r="M93" s="180"/>
      <c r="N93" s="352"/>
      <c r="O93" s="352"/>
      <c r="P93" s="352"/>
      <c r="Q93" s="352"/>
      <c r="R93" s="352"/>
      <c r="S93" s="352"/>
      <c r="T93" s="181"/>
      <c r="AT93" s="182" t="s">
        <v>196</v>
      </c>
      <c r="AU93" s="182" t="s">
        <v>84</v>
      </c>
      <c r="AV93" s="12" t="s">
        <v>84</v>
      </c>
      <c r="AW93" s="12" t="s">
        <v>37</v>
      </c>
      <c r="AX93" s="12" t="s">
        <v>82</v>
      </c>
      <c r="AY93" s="182" t="s">
        <v>187</v>
      </c>
    </row>
    <row r="94" spans="2:65" s="1" customFormat="1" ht="25.5" customHeight="1">
      <c r="B94" s="32"/>
      <c r="C94" s="153" t="s">
        <v>214</v>
      </c>
      <c r="D94" s="153" t="s">
        <v>189</v>
      </c>
      <c r="E94" s="154" t="s">
        <v>254</v>
      </c>
      <c r="F94" s="155" t="s">
        <v>255</v>
      </c>
      <c r="G94" s="156" t="s">
        <v>256</v>
      </c>
      <c r="H94" s="157">
        <v>22</v>
      </c>
      <c r="I94" s="158"/>
      <c r="J94" s="159">
        <f>ROUND(I94*H94,2)</f>
        <v>0</v>
      </c>
      <c r="K94" s="155" t="s">
        <v>193</v>
      </c>
      <c r="L94" s="47"/>
      <c r="M94" s="160" t="s">
        <v>21</v>
      </c>
      <c r="N94" s="349" t="s">
        <v>45</v>
      </c>
      <c r="O94" s="308"/>
      <c r="P94" s="350">
        <f>O94*H94</f>
        <v>0</v>
      </c>
      <c r="Q94" s="350">
        <v>3.0000000000000001E-5</v>
      </c>
      <c r="R94" s="350">
        <f>Q94*H94</f>
        <v>6.6E-4</v>
      </c>
      <c r="S94" s="350">
        <v>0</v>
      </c>
      <c r="T94" s="161">
        <f>S94*H94</f>
        <v>0</v>
      </c>
      <c r="AR94" s="23" t="s">
        <v>194</v>
      </c>
      <c r="AT94" s="23" t="s">
        <v>189</v>
      </c>
      <c r="AU94" s="23" t="s">
        <v>84</v>
      </c>
      <c r="AY94" s="23" t="s">
        <v>187</v>
      </c>
      <c r="BE94" s="162">
        <f>IF(N94="základní",J94,0)</f>
        <v>0</v>
      </c>
      <c r="BF94" s="162">
        <f>IF(N94="snížená",J94,0)</f>
        <v>0</v>
      </c>
      <c r="BG94" s="162">
        <f>IF(N94="zákl. přenesená",J94,0)</f>
        <v>0</v>
      </c>
      <c r="BH94" s="162">
        <f>IF(N94="sníž. přenesená",J94,0)</f>
        <v>0</v>
      </c>
      <c r="BI94" s="162">
        <f>IF(N94="nulová",J94,0)</f>
        <v>0</v>
      </c>
      <c r="BJ94" s="23" t="s">
        <v>82</v>
      </c>
      <c r="BK94" s="162">
        <f>ROUND(I94*H94,2)</f>
        <v>0</v>
      </c>
      <c r="BL94" s="23" t="s">
        <v>194</v>
      </c>
      <c r="BM94" s="23" t="s">
        <v>257</v>
      </c>
    </row>
    <row r="95" spans="2:65" s="11" customFormat="1">
      <c r="B95" s="163"/>
      <c r="C95" s="164"/>
      <c r="D95" s="165" t="s">
        <v>196</v>
      </c>
      <c r="E95" s="166" t="s">
        <v>21</v>
      </c>
      <c r="F95" s="167" t="s">
        <v>258</v>
      </c>
      <c r="G95" s="164"/>
      <c r="H95" s="166" t="s">
        <v>21</v>
      </c>
      <c r="I95" s="168"/>
      <c r="J95" s="164"/>
      <c r="K95" s="164"/>
      <c r="L95" s="169"/>
      <c r="M95" s="170"/>
      <c r="N95" s="351"/>
      <c r="O95" s="351"/>
      <c r="P95" s="351"/>
      <c r="Q95" s="351"/>
      <c r="R95" s="351"/>
      <c r="S95" s="351"/>
      <c r="T95" s="171"/>
      <c r="AT95" s="172" t="s">
        <v>196</v>
      </c>
      <c r="AU95" s="172" t="s">
        <v>84</v>
      </c>
      <c r="AV95" s="11" t="s">
        <v>82</v>
      </c>
      <c r="AW95" s="11" t="s">
        <v>37</v>
      </c>
      <c r="AX95" s="11" t="s">
        <v>74</v>
      </c>
      <c r="AY95" s="172" t="s">
        <v>187</v>
      </c>
    </row>
    <row r="96" spans="2:65" s="12" customFormat="1">
      <c r="B96" s="173"/>
      <c r="C96" s="174"/>
      <c r="D96" s="165" t="s">
        <v>196</v>
      </c>
      <c r="E96" s="175" t="s">
        <v>21</v>
      </c>
      <c r="F96" s="176" t="s">
        <v>143</v>
      </c>
      <c r="G96" s="174"/>
      <c r="H96" s="177">
        <v>22</v>
      </c>
      <c r="I96" s="178"/>
      <c r="J96" s="174"/>
      <c r="K96" s="174"/>
      <c r="L96" s="179"/>
      <c r="M96" s="180"/>
      <c r="N96" s="352"/>
      <c r="O96" s="352"/>
      <c r="P96" s="352"/>
      <c r="Q96" s="352"/>
      <c r="R96" s="352"/>
      <c r="S96" s="352"/>
      <c r="T96" s="181"/>
      <c r="AT96" s="182" t="s">
        <v>196</v>
      </c>
      <c r="AU96" s="182" t="s">
        <v>84</v>
      </c>
      <c r="AV96" s="12" t="s">
        <v>84</v>
      </c>
      <c r="AW96" s="12" t="s">
        <v>37</v>
      </c>
      <c r="AX96" s="12" t="s">
        <v>82</v>
      </c>
      <c r="AY96" s="182" t="s">
        <v>187</v>
      </c>
    </row>
    <row r="97" spans="2:65" s="1" customFormat="1" ht="16.5" customHeight="1">
      <c r="B97" s="32"/>
      <c r="C97" s="183" t="s">
        <v>224</v>
      </c>
      <c r="D97" s="183" t="s">
        <v>215</v>
      </c>
      <c r="E97" s="184" t="s">
        <v>259</v>
      </c>
      <c r="F97" s="185" t="s">
        <v>260</v>
      </c>
      <c r="G97" s="186" t="s">
        <v>256</v>
      </c>
      <c r="H97" s="187">
        <v>22</v>
      </c>
      <c r="I97" s="188"/>
      <c r="J97" s="189">
        <f>ROUND(I97*H97,2)</f>
        <v>0</v>
      </c>
      <c r="K97" s="185" t="s">
        <v>228</v>
      </c>
      <c r="L97" s="190"/>
      <c r="M97" s="191" t="s">
        <v>21</v>
      </c>
      <c r="N97" s="353" t="s">
        <v>45</v>
      </c>
      <c r="O97" s="308"/>
      <c r="P97" s="350">
        <f>O97*H97</f>
        <v>0</v>
      </c>
      <c r="Q97" s="350">
        <v>0</v>
      </c>
      <c r="R97" s="350">
        <f>Q97*H97</f>
        <v>0</v>
      </c>
      <c r="S97" s="350">
        <v>0</v>
      </c>
      <c r="T97" s="161">
        <f>S97*H97</f>
        <v>0</v>
      </c>
      <c r="AR97" s="23" t="s">
        <v>219</v>
      </c>
      <c r="AT97" s="23" t="s">
        <v>215</v>
      </c>
      <c r="AU97" s="23" t="s">
        <v>84</v>
      </c>
      <c r="AY97" s="23" t="s">
        <v>187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23" t="s">
        <v>82</v>
      </c>
      <c r="BK97" s="162">
        <f>ROUND(I97*H97,2)</f>
        <v>0</v>
      </c>
      <c r="BL97" s="23" t="s">
        <v>194</v>
      </c>
      <c r="BM97" s="23" t="s">
        <v>261</v>
      </c>
    </row>
    <row r="98" spans="2:65" s="12" customFormat="1">
      <c r="B98" s="173"/>
      <c r="C98" s="174"/>
      <c r="D98" s="165" t="s">
        <v>196</v>
      </c>
      <c r="E98" s="175" t="s">
        <v>21</v>
      </c>
      <c r="F98" s="176" t="s">
        <v>143</v>
      </c>
      <c r="G98" s="174"/>
      <c r="H98" s="177">
        <v>22</v>
      </c>
      <c r="I98" s="178"/>
      <c r="J98" s="174"/>
      <c r="K98" s="174"/>
      <c r="L98" s="179"/>
      <c r="M98" s="180"/>
      <c r="N98" s="352"/>
      <c r="O98" s="352"/>
      <c r="P98" s="352"/>
      <c r="Q98" s="352"/>
      <c r="R98" s="352"/>
      <c r="S98" s="352"/>
      <c r="T98" s="181"/>
      <c r="AT98" s="182" t="s">
        <v>196</v>
      </c>
      <c r="AU98" s="182" t="s">
        <v>84</v>
      </c>
      <c r="AV98" s="12" t="s">
        <v>84</v>
      </c>
      <c r="AW98" s="12" t="s">
        <v>37</v>
      </c>
      <c r="AX98" s="12" t="s">
        <v>82</v>
      </c>
      <c r="AY98" s="182" t="s">
        <v>187</v>
      </c>
    </row>
    <row r="99" spans="2:65" s="1" customFormat="1" ht="16.5" customHeight="1">
      <c r="B99" s="32"/>
      <c r="C99" s="183" t="s">
        <v>219</v>
      </c>
      <c r="D99" s="183" t="s">
        <v>215</v>
      </c>
      <c r="E99" s="184" t="s">
        <v>262</v>
      </c>
      <c r="F99" s="185" t="s">
        <v>263</v>
      </c>
      <c r="G99" s="186" t="s">
        <v>227</v>
      </c>
      <c r="H99" s="187">
        <v>66</v>
      </c>
      <c r="I99" s="188"/>
      <c r="J99" s="189">
        <f>ROUND(I99*H99,2)</f>
        <v>0</v>
      </c>
      <c r="K99" s="185" t="s">
        <v>228</v>
      </c>
      <c r="L99" s="190"/>
      <c r="M99" s="191" t="s">
        <v>21</v>
      </c>
      <c r="N99" s="353" t="s">
        <v>45</v>
      </c>
      <c r="O99" s="308"/>
      <c r="P99" s="350">
        <f>O99*H99</f>
        <v>0</v>
      </c>
      <c r="Q99" s="350">
        <v>0</v>
      </c>
      <c r="R99" s="350">
        <f>Q99*H99</f>
        <v>0</v>
      </c>
      <c r="S99" s="350">
        <v>0</v>
      </c>
      <c r="T99" s="161">
        <f>S99*H99</f>
        <v>0</v>
      </c>
      <c r="AR99" s="23" t="s">
        <v>219</v>
      </c>
      <c r="AT99" s="23" t="s">
        <v>215</v>
      </c>
      <c r="AU99" s="23" t="s">
        <v>84</v>
      </c>
      <c r="AY99" s="23" t="s">
        <v>187</v>
      </c>
      <c r="BE99" s="162">
        <f>IF(N99="základní",J99,0)</f>
        <v>0</v>
      </c>
      <c r="BF99" s="162">
        <f>IF(N99="snížená",J99,0)</f>
        <v>0</v>
      </c>
      <c r="BG99" s="162">
        <f>IF(N99="zákl. přenesená",J99,0)</f>
        <v>0</v>
      </c>
      <c r="BH99" s="162">
        <f>IF(N99="sníž. přenesená",J99,0)</f>
        <v>0</v>
      </c>
      <c r="BI99" s="162">
        <f>IF(N99="nulová",J99,0)</f>
        <v>0</v>
      </c>
      <c r="BJ99" s="23" t="s">
        <v>82</v>
      </c>
      <c r="BK99" s="162">
        <f>ROUND(I99*H99,2)</f>
        <v>0</v>
      </c>
      <c r="BL99" s="23" t="s">
        <v>194</v>
      </c>
      <c r="BM99" s="23" t="s">
        <v>264</v>
      </c>
    </row>
    <row r="100" spans="2:65" s="12" customFormat="1">
      <c r="B100" s="173"/>
      <c r="C100" s="174"/>
      <c r="D100" s="165" t="s">
        <v>196</v>
      </c>
      <c r="E100" s="175" t="s">
        <v>21</v>
      </c>
      <c r="F100" s="176" t="s">
        <v>265</v>
      </c>
      <c r="G100" s="174"/>
      <c r="H100" s="177">
        <v>66</v>
      </c>
      <c r="I100" s="178"/>
      <c r="J100" s="174"/>
      <c r="K100" s="174"/>
      <c r="L100" s="179"/>
      <c r="M100" s="180"/>
      <c r="N100" s="352"/>
      <c r="O100" s="352"/>
      <c r="P100" s="352"/>
      <c r="Q100" s="352"/>
      <c r="R100" s="352"/>
      <c r="S100" s="352"/>
      <c r="T100" s="181"/>
      <c r="AT100" s="182" t="s">
        <v>196</v>
      </c>
      <c r="AU100" s="182" t="s">
        <v>84</v>
      </c>
      <c r="AV100" s="12" t="s">
        <v>84</v>
      </c>
      <c r="AW100" s="12" t="s">
        <v>37</v>
      </c>
      <c r="AX100" s="12" t="s">
        <v>82</v>
      </c>
      <c r="AY100" s="182" t="s">
        <v>187</v>
      </c>
    </row>
    <row r="101" spans="2:65" s="1" customFormat="1" ht="16.5" customHeight="1">
      <c r="B101" s="32"/>
      <c r="C101" s="153" t="s">
        <v>222</v>
      </c>
      <c r="D101" s="153" t="s">
        <v>189</v>
      </c>
      <c r="E101" s="154" t="s">
        <v>266</v>
      </c>
      <c r="F101" s="155" t="s">
        <v>267</v>
      </c>
      <c r="G101" s="156" t="s">
        <v>227</v>
      </c>
      <c r="H101" s="157">
        <v>6</v>
      </c>
      <c r="I101" s="158"/>
      <c r="J101" s="159">
        <f>ROUND(I101*H101,2)</f>
        <v>0</v>
      </c>
      <c r="K101" s="155" t="s">
        <v>228</v>
      </c>
      <c r="L101" s="47"/>
      <c r="M101" s="160" t="s">
        <v>21</v>
      </c>
      <c r="N101" s="349" t="s">
        <v>45</v>
      </c>
      <c r="O101" s="308"/>
      <c r="P101" s="350">
        <f>O101*H101</f>
        <v>0</v>
      </c>
      <c r="Q101" s="350">
        <v>0</v>
      </c>
      <c r="R101" s="350">
        <f>Q101*H101</f>
        <v>0</v>
      </c>
      <c r="S101" s="350">
        <v>0</v>
      </c>
      <c r="T101" s="161">
        <f>S101*H101</f>
        <v>0</v>
      </c>
      <c r="AR101" s="23" t="s">
        <v>194</v>
      </c>
      <c r="AT101" s="23" t="s">
        <v>189</v>
      </c>
      <c r="AU101" s="23" t="s">
        <v>84</v>
      </c>
      <c r="AY101" s="23" t="s">
        <v>187</v>
      </c>
      <c r="BE101" s="162">
        <f>IF(N101="základní",J101,0)</f>
        <v>0</v>
      </c>
      <c r="BF101" s="162">
        <f>IF(N101="snížená",J101,0)</f>
        <v>0</v>
      </c>
      <c r="BG101" s="162">
        <f>IF(N101="zákl. přenesená",J101,0)</f>
        <v>0</v>
      </c>
      <c r="BH101" s="162">
        <f>IF(N101="sníž. přenesená",J101,0)</f>
        <v>0</v>
      </c>
      <c r="BI101" s="162">
        <f>IF(N101="nulová",J101,0)</f>
        <v>0</v>
      </c>
      <c r="BJ101" s="23" t="s">
        <v>82</v>
      </c>
      <c r="BK101" s="162">
        <f>ROUND(I101*H101,2)</f>
        <v>0</v>
      </c>
      <c r="BL101" s="23" t="s">
        <v>194</v>
      </c>
      <c r="BM101" s="23" t="s">
        <v>268</v>
      </c>
    </row>
    <row r="102" spans="2:65" s="11" customFormat="1">
      <c r="B102" s="163"/>
      <c r="C102" s="164"/>
      <c r="D102" s="165" t="s">
        <v>196</v>
      </c>
      <c r="E102" s="166" t="s">
        <v>21</v>
      </c>
      <c r="F102" s="167" t="s">
        <v>269</v>
      </c>
      <c r="G102" s="164"/>
      <c r="H102" s="166" t="s">
        <v>21</v>
      </c>
      <c r="I102" s="168"/>
      <c r="J102" s="164"/>
      <c r="K102" s="164"/>
      <c r="L102" s="169"/>
      <c r="M102" s="170"/>
      <c r="N102" s="351"/>
      <c r="O102" s="351"/>
      <c r="P102" s="351"/>
      <c r="Q102" s="351"/>
      <c r="R102" s="351"/>
      <c r="S102" s="351"/>
      <c r="T102" s="171"/>
      <c r="AT102" s="172" t="s">
        <v>196</v>
      </c>
      <c r="AU102" s="172" t="s">
        <v>84</v>
      </c>
      <c r="AV102" s="11" t="s">
        <v>82</v>
      </c>
      <c r="AW102" s="11" t="s">
        <v>37</v>
      </c>
      <c r="AX102" s="11" t="s">
        <v>74</v>
      </c>
      <c r="AY102" s="172" t="s">
        <v>187</v>
      </c>
    </row>
    <row r="103" spans="2:65" s="12" customFormat="1">
      <c r="B103" s="173"/>
      <c r="C103" s="174"/>
      <c r="D103" s="165" t="s">
        <v>196</v>
      </c>
      <c r="E103" s="175" t="s">
        <v>21</v>
      </c>
      <c r="F103" s="176" t="s">
        <v>214</v>
      </c>
      <c r="G103" s="174"/>
      <c r="H103" s="177">
        <v>6</v>
      </c>
      <c r="I103" s="178"/>
      <c r="J103" s="174"/>
      <c r="K103" s="174"/>
      <c r="L103" s="179"/>
      <c r="M103" s="180"/>
      <c r="N103" s="352"/>
      <c r="O103" s="352"/>
      <c r="P103" s="352"/>
      <c r="Q103" s="352"/>
      <c r="R103" s="352"/>
      <c r="S103" s="352"/>
      <c r="T103" s="181"/>
      <c r="AT103" s="182" t="s">
        <v>196</v>
      </c>
      <c r="AU103" s="182" t="s">
        <v>84</v>
      </c>
      <c r="AV103" s="12" t="s">
        <v>84</v>
      </c>
      <c r="AW103" s="12" t="s">
        <v>37</v>
      </c>
      <c r="AX103" s="12" t="s">
        <v>82</v>
      </c>
      <c r="AY103" s="182" t="s">
        <v>187</v>
      </c>
    </row>
    <row r="104" spans="2:65" s="1" customFormat="1" ht="25.5" customHeight="1">
      <c r="B104" s="32"/>
      <c r="C104" s="153" t="s">
        <v>109</v>
      </c>
      <c r="D104" s="153" t="s">
        <v>189</v>
      </c>
      <c r="E104" s="154" t="s">
        <v>270</v>
      </c>
      <c r="F104" s="155" t="s">
        <v>271</v>
      </c>
      <c r="G104" s="156" t="s">
        <v>192</v>
      </c>
      <c r="H104" s="157">
        <v>3.6</v>
      </c>
      <c r="I104" s="158"/>
      <c r="J104" s="159">
        <f>ROUND(I104*H104,2)</f>
        <v>0</v>
      </c>
      <c r="K104" s="155" t="s">
        <v>193</v>
      </c>
      <c r="L104" s="47"/>
      <c r="M104" s="160" t="s">
        <v>21</v>
      </c>
      <c r="N104" s="349" t="s">
        <v>45</v>
      </c>
      <c r="O104" s="308"/>
      <c r="P104" s="350">
        <f>O104*H104</f>
        <v>0</v>
      </c>
      <c r="Q104" s="350">
        <v>0</v>
      </c>
      <c r="R104" s="350">
        <f>Q104*H104</f>
        <v>0</v>
      </c>
      <c r="S104" s="350">
        <v>0</v>
      </c>
      <c r="T104" s="161">
        <f>S104*H104</f>
        <v>0</v>
      </c>
      <c r="AR104" s="23" t="s">
        <v>194</v>
      </c>
      <c r="AT104" s="23" t="s">
        <v>189</v>
      </c>
      <c r="AU104" s="23" t="s">
        <v>84</v>
      </c>
      <c r="AY104" s="23" t="s">
        <v>187</v>
      </c>
      <c r="BE104" s="162">
        <f>IF(N104="základní",J104,0)</f>
        <v>0</v>
      </c>
      <c r="BF104" s="162">
        <f>IF(N104="snížená",J104,0)</f>
        <v>0</v>
      </c>
      <c r="BG104" s="162">
        <f>IF(N104="zákl. přenesená",J104,0)</f>
        <v>0</v>
      </c>
      <c r="BH104" s="162">
        <f>IF(N104="sníž. přenesená",J104,0)</f>
        <v>0</v>
      </c>
      <c r="BI104" s="162">
        <f>IF(N104="nulová",J104,0)</f>
        <v>0</v>
      </c>
      <c r="BJ104" s="23" t="s">
        <v>82</v>
      </c>
      <c r="BK104" s="162">
        <f>ROUND(I104*H104,2)</f>
        <v>0</v>
      </c>
      <c r="BL104" s="23" t="s">
        <v>194</v>
      </c>
      <c r="BM104" s="23" t="s">
        <v>272</v>
      </c>
    </row>
    <row r="105" spans="2:65" s="11" customFormat="1">
      <c r="B105" s="163"/>
      <c r="C105" s="164"/>
      <c r="D105" s="165" t="s">
        <v>196</v>
      </c>
      <c r="E105" s="166" t="s">
        <v>21</v>
      </c>
      <c r="F105" s="167" t="s">
        <v>273</v>
      </c>
      <c r="G105" s="164"/>
      <c r="H105" s="166" t="s">
        <v>21</v>
      </c>
      <c r="I105" s="168"/>
      <c r="J105" s="164"/>
      <c r="K105" s="164"/>
      <c r="L105" s="169"/>
      <c r="M105" s="170"/>
      <c r="N105" s="351"/>
      <c r="O105" s="351"/>
      <c r="P105" s="351"/>
      <c r="Q105" s="351"/>
      <c r="R105" s="351"/>
      <c r="S105" s="351"/>
      <c r="T105" s="171"/>
      <c r="AT105" s="172" t="s">
        <v>196</v>
      </c>
      <c r="AU105" s="172" t="s">
        <v>84</v>
      </c>
      <c r="AV105" s="11" t="s">
        <v>82</v>
      </c>
      <c r="AW105" s="11" t="s">
        <v>37</v>
      </c>
      <c r="AX105" s="11" t="s">
        <v>74</v>
      </c>
      <c r="AY105" s="172" t="s">
        <v>187</v>
      </c>
    </row>
    <row r="106" spans="2:65" s="12" customFormat="1">
      <c r="B106" s="173"/>
      <c r="C106" s="174"/>
      <c r="D106" s="165" t="s">
        <v>196</v>
      </c>
      <c r="E106" s="175" t="s">
        <v>21</v>
      </c>
      <c r="F106" s="176" t="s">
        <v>274</v>
      </c>
      <c r="G106" s="174"/>
      <c r="H106" s="177">
        <v>3.6</v>
      </c>
      <c r="I106" s="178"/>
      <c r="J106" s="174"/>
      <c r="K106" s="174"/>
      <c r="L106" s="179"/>
      <c r="M106" s="180"/>
      <c r="N106" s="352"/>
      <c r="O106" s="352"/>
      <c r="P106" s="352"/>
      <c r="Q106" s="352"/>
      <c r="R106" s="352"/>
      <c r="S106" s="352"/>
      <c r="T106" s="181"/>
      <c r="AT106" s="182" t="s">
        <v>196</v>
      </c>
      <c r="AU106" s="182" t="s">
        <v>84</v>
      </c>
      <c r="AV106" s="12" t="s">
        <v>84</v>
      </c>
      <c r="AW106" s="12" t="s">
        <v>37</v>
      </c>
      <c r="AX106" s="12" t="s">
        <v>82</v>
      </c>
      <c r="AY106" s="182" t="s">
        <v>187</v>
      </c>
    </row>
    <row r="107" spans="2:65" s="1" customFormat="1" ht="16.5" customHeight="1">
      <c r="B107" s="32"/>
      <c r="C107" s="183" t="s">
        <v>112</v>
      </c>
      <c r="D107" s="183" t="s">
        <v>215</v>
      </c>
      <c r="E107" s="184" t="s">
        <v>275</v>
      </c>
      <c r="F107" s="185" t="s">
        <v>276</v>
      </c>
      <c r="G107" s="186" t="s">
        <v>277</v>
      </c>
      <c r="H107" s="187">
        <v>0.71299999999999997</v>
      </c>
      <c r="I107" s="188"/>
      <c r="J107" s="189">
        <f>ROUND(I107*H107,2)</f>
        <v>0</v>
      </c>
      <c r="K107" s="185" t="s">
        <v>193</v>
      </c>
      <c r="L107" s="190"/>
      <c r="M107" s="191" t="s">
        <v>21</v>
      </c>
      <c r="N107" s="353" t="s">
        <v>45</v>
      </c>
      <c r="O107" s="308"/>
      <c r="P107" s="350">
        <f>O107*H107</f>
        <v>0</v>
      </c>
      <c r="Q107" s="350">
        <v>1</v>
      </c>
      <c r="R107" s="350">
        <f>Q107*H107</f>
        <v>0.71299999999999997</v>
      </c>
      <c r="S107" s="350">
        <v>0</v>
      </c>
      <c r="T107" s="161">
        <f>S107*H107</f>
        <v>0</v>
      </c>
      <c r="AR107" s="23" t="s">
        <v>219</v>
      </c>
      <c r="AT107" s="23" t="s">
        <v>215</v>
      </c>
      <c r="AU107" s="23" t="s">
        <v>84</v>
      </c>
      <c r="AY107" s="23" t="s">
        <v>187</v>
      </c>
      <c r="BE107" s="162">
        <f>IF(N107="základní",J107,0)</f>
        <v>0</v>
      </c>
      <c r="BF107" s="162">
        <f>IF(N107="snížená",J107,0)</f>
        <v>0</v>
      </c>
      <c r="BG107" s="162">
        <f>IF(N107="zákl. přenesená",J107,0)</f>
        <v>0</v>
      </c>
      <c r="BH107" s="162">
        <f>IF(N107="sníž. přenesená",J107,0)</f>
        <v>0</v>
      </c>
      <c r="BI107" s="162">
        <f>IF(N107="nulová",J107,0)</f>
        <v>0</v>
      </c>
      <c r="BJ107" s="23" t="s">
        <v>82</v>
      </c>
      <c r="BK107" s="162">
        <f>ROUND(I107*H107,2)</f>
        <v>0</v>
      </c>
      <c r="BL107" s="23" t="s">
        <v>194</v>
      </c>
      <c r="BM107" s="23" t="s">
        <v>278</v>
      </c>
    </row>
    <row r="108" spans="2:65" s="11" customFormat="1">
      <c r="B108" s="163"/>
      <c r="C108" s="164"/>
      <c r="D108" s="165" t="s">
        <v>196</v>
      </c>
      <c r="E108" s="166" t="s">
        <v>21</v>
      </c>
      <c r="F108" s="167" t="s">
        <v>279</v>
      </c>
      <c r="G108" s="164"/>
      <c r="H108" s="166" t="s">
        <v>21</v>
      </c>
      <c r="I108" s="168"/>
      <c r="J108" s="164"/>
      <c r="K108" s="164"/>
      <c r="L108" s="169"/>
      <c r="M108" s="170"/>
      <c r="N108" s="351"/>
      <c r="O108" s="351"/>
      <c r="P108" s="351"/>
      <c r="Q108" s="351"/>
      <c r="R108" s="351"/>
      <c r="S108" s="351"/>
      <c r="T108" s="171"/>
      <c r="AT108" s="172" t="s">
        <v>196</v>
      </c>
      <c r="AU108" s="172" t="s">
        <v>84</v>
      </c>
      <c r="AV108" s="11" t="s">
        <v>82</v>
      </c>
      <c r="AW108" s="11" t="s">
        <v>37</v>
      </c>
      <c r="AX108" s="11" t="s">
        <v>74</v>
      </c>
      <c r="AY108" s="172" t="s">
        <v>187</v>
      </c>
    </row>
    <row r="109" spans="2:65" s="12" customFormat="1">
      <c r="B109" s="173"/>
      <c r="C109" s="174"/>
      <c r="D109" s="165" t="s">
        <v>196</v>
      </c>
      <c r="E109" s="175" t="s">
        <v>21</v>
      </c>
      <c r="F109" s="176" t="s">
        <v>280</v>
      </c>
      <c r="G109" s="174"/>
      <c r="H109" s="177">
        <v>0.71299999999999997</v>
      </c>
      <c r="I109" s="178"/>
      <c r="J109" s="174"/>
      <c r="K109" s="174"/>
      <c r="L109" s="179"/>
      <c r="M109" s="180"/>
      <c r="N109" s="352"/>
      <c r="O109" s="352"/>
      <c r="P109" s="352"/>
      <c r="Q109" s="352"/>
      <c r="R109" s="352"/>
      <c r="S109" s="352"/>
      <c r="T109" s="181"/>
      <c r="AT109" s="182" t="s">
        <v>196</v>
      </c>
      <c r="AU109" s="182" t="s">
        <v>84</v>
      </c>
      <c r="AV109" s="12" t="s">
        <v>84</v>
      </c>
      <c r="AW109" s="12" t="s">
        <v>37</v>
      </c>
      <c r="AX109" s="12" t="s">
        <v>82</v>
      </c>
      <c r="AY109" s="182" t="s">
        <v>187</v>
      </c>
    </row>
    <row r="110" spans="2:65" s="1" customFormat="1" ht="25.5" customHeight="1">
      <c r="B110" s="32"/>
      <c r="C110" s="153" t="s">
        <v>115</v>
      </c>
      <c r="D110" s="153" t="s">
        <v>189</v>
      </c>
      <c r="E110" s="154" t="s">
        <v>281</v>
      </c>
      <c r="F110" s="155" t="s">
        <v>282</v>
      </c>
      <c r="G110" s="156" t="s">
        <v>192</v>
      </c>
      <c r="H110" s="157">
        <v>3.6</v>
      </c>
      <c r="I110" s="158"/>
      <c r="J110" s="159">
        <f>ROUND(I110*H110,2)</f>
        <v>0</v>
      </c>
      <c r="K110" s="155" t="s">
        <v>193</v>
      </c>
      <c r="L110" s="47"/>
      <c r="M110" s="160" t="s">
        <v>21</v>
      </c>
      <c r="N110" s="349" t="s">
        <v>45</v>
      </c>
      <c r="O110" s="308"/>
      <c r="P110" s="350">
        <f>O110*H110</f>
        <v>0</v>
      </c>
      <c r="Q110" s="350">
        <v>0</v>
      </c>
      <c r="R110" s="350">
        <f>Q110*H110</f>
        <v>0</v>
      </c>
      <c r="S110" s="350">
        <v>0</v>
      </c>
      <c r="T110" s="161">
        <f>S110*H110</f>
        <v>0</v>
      </c>
      <c r="AR110" s="23" t="s">
        <v>194</v>
      </c>
      <c r="AT110" s="23" t="s">
        <v>189</v>
      </c>
      <c r="AU110" s="23" t="s">
        <v>84</v>
      </c>
      <c r="AY110" s="23" t="s">
        <v>187</v>
      </c>
      <c r="BE110" s="162">
        <f>IF(N110="základní",J110,0)</f>
        <v>0</v>
      </c>
      <c r="BF110" s="162">
        <f>IF(N110="snížená",J110,0)</f>
        <v>0</v>
      </c>
      <c r="BG110" s="162">
        <f>IF(N110="zákl. přenesená",J110,0)</f>
        <v>0</v>
      </c>
      <c r="BH110" s="162">
        <f>IF(N110="sníž. přenesená",J110,0)</f>
        <v>0</v>
      </c>
      <c r="BI110" s="162">
        <f>IF(N110="nulová",J110,0)</f>
        <v>0</v>
      </c>
      <c r="BJ110" s="23" t="s">
        <v>82</v>
      </c>
      <c r="BK110" s="162">
        <f>ROUND(I110*H110,2)</f>
        <v>0</v>
      </c>
      <c r="BL110" s="23" t="s">
        <v>194</v>
      </c>
      <c r="BM110" s="23" t="s">
        <v>283</v>
      </c>
    </row>
    <row r="111" spans="2:65" s="11" customFormat="1">
      <c r="B111" s="163"/>
      <c r="C111" s="164"/>
      <c r="D111" s="165" t="s">
        <v>196</v>
      </c>
      <c r="E111" s="166" t="s">
        <v>21</v>
      </c>
      <c r="F111" s="167" t="s">
        <v>284</v>
      </c>
      <c r="G111" s="164"/>
      <c r="H111" s="166" t="s">
        <v>21</v>
      </c>
      <c r="I111" s="168"/>
      <c r="J111" s="164"/>
      <c r="K111" s="164"/>
      <c r="L111" s="169"/>
      <c r="M111" s="170"/>
      <c r="N111" s="351"/>
      <c r="O111" s="351"/>
      <c r="P111" s="351"/>
      <c r="Q111" s="351"/>
      <c r="R111" s="351"/>
      <c r="S111" s="351"/>
      <c r="T111" s="171"/>
      <c r="AT111" s="172" t="s">
        <v>196</v>
      </c>
      <c r="AU111" s="172" t="s">
        <v>84</v>
      </c>
      <c r="AV111" s="11" t="s">
        <v>82</v>
      </c>
      <c r="AW111" s="11" t="s">
        <v>37</v>
      </c>
      <c r="AX111" s="11" t="s">
        <v>74</v>
      </c>
      <c r="AY111" s="172" t="s">
        <v>187</v>
      </c>
    </row>
    <row r="112" spans="2:65" s="12" customFormat="1">
      <c r="B112" s="173"/>
      <c r="C112" s="174"/>
      <c r="D112" s="165" t="s">
        <v>196</v>
      </c>
      <c r="E112" s="175" t="s">
        <v>21</v>
      </c>
      <c r="F112" s="176" t="s">
        <v>274</v>
      </c>
      <c r="G112" s="174"/>
      <c r="H112" s="177">
        <v>3.6</v>
      </c>
      <c r="I112" s="178"/>
      <c r="J112" s="174"/>
      <c r="K112" s="174"/>
      <c r="L112" s="179"/>
      <c r="M112" s="180"/>
      <c r="N112" s="352"/>
      <c r="O112" s="352"/>
      <c r="P112" s="352"/>
      <c r="Q112" s="352"/>
      <c r="R112" s="352"/>
      <c r="S112" s="352"/>
      <c r="T112" s="181"/>
      <c r="AT112" s="182" t="s">
        <v>196</v>
      </c>
      <c r="AU112" s="182" t="s">
        <v>84</v>
      </c>
      <c r="AV112" s="12" t="s">
        <v>84</v>
      </c>
      <c r="AW112" s="12" t="s">
        <v>37</v>
      </c>
      <c r="AX112" s="12" t="s">
        <v>82</v>
      </c>
      <c r="AY112" s="182" t="s">
        <v>187</v>
      </c>
    </row>
    <row r="113" spans="2:65" s="1" customFormat="1" ht="16.5" customHeight="1">
      <c r="B113" s="32"/>
      <c r="C113" s="183" t="s">
        <v>118</v>
      </c>
      <c r="D113" s="183" t="s">
        <v>215</v>
      </c>
      <c r="E113" s="184" t="s">
        <v>285</v>
      </c>
      <c r="F113" s="185" t="s">
        <v>286</v>
      </c>
      <c r="G113" s="186" t="s">
        <v>236</v>
      </c>
      <c r="H113" s="187">
        <v>0.39600000000000002</v>
      </c>
      <c r="I113" s="188"/>
      <c r="J113" s="189">
        <f>ROUND(I113*H113,2)</f>
        <v>0</v>
      </c>
      <c r="K113" s="185" t="s">
        <v>193</v>
      </c>
      <c r="L113" s="190"/>
      <c r="M113" s="191" t="s">
        <v>21</v>
      </c>
      <c r="N113" s="353" t="s">
        <v>45</v>
      </c>
      <c r="O113" s="308"/>
      <c r="P113" s="350">
        <f>O113*H113</f>
        <v>0</v>
      </c>
      <c r="Q113" s="350">
        <v>0.2</v>
      </c>
      <c r="R113" s="350">
        <f>Q113*H113</f>
        <v>7.9200000000000007E-2</v>
      </c>
      <c r="S113" s="350">
        <v>0</v>
      </c>
      <c r="T113" s="161">
        <f>S113*H113</f>
        <v>0</v>
      </c>
      <c r="AR113" s="23" t="s">
        <v>219</v>
      </c>
      <c r="AT113" s="23" t="s">
        <v>215</v>
      </c>
      <c r="AU113" s="23" t="s">
        <v>84</v>
      </c>
      <c r="AY113" s="23" t="s">
        <v>187</v>
      </c>
      <c r="BE113" s="162">
        <f>IF(N113="základní",J113,0)</f>
        <v>0</v>
      </c>
      <c r="BF113" s="162">
        <f>IF(N113="snížená",J113,0)</f>
        <v>0</v>
      </c>
      <c r="BG113" s="162">
        <f>IF(N113="zákl. přenesená",J113,0)</f>
        <v>0</v>
      </c>
      <c r="BH113" s="162">
        <f>IF(N113="sníž. přenesená",J113,0)</f>
        <v>0</v>
      </c>
      <c r="BI113" s="162">
        <f>IF(N113="nulová",J113,0)</f>
        <v>0</v>
      </c>
      <c r="BJ113" s="23" t="s">
        <v>82</v>
      </c>
      <c r="BK113" s="162">
        <f>ROUND(I113*H113,2)</f>
        <v>0</v>
      </c>
      <c r="BL113" s="23" t="s">
        <v>194</v>
      </c>
      <c r="BM113" s="23" t="s">
        <v>287</v>
      </c>
    </row>
    <row r="114" spans="2:65" s="11" customFormat="1">
      <c r="B114" s="163"/>
      <c r="C114" s="164"/>
      <c r="D114" s="165" t="s">
        <v>196</v>
      </c>
      <c r="E114" s="166" t="s">
        <v>21</v>
      </c>
      <c r="F114" s="167" t="s">
        <v>279</v>
      </c>
      <c r="G114" s="164"/>
      <c r="H114" s="166" t="s">
        <v>21</v>
      </c>
      <c r="I114" s="168"/>
      <c r="J114" s="164"/>
      <c r="K114" s="164"/>
      <c r="L114" s="169"/>
      <c r="M114" s="170"/>
      <c r="N114" s="351"/>
      <c r="O114" s="351"/>
      <c r="P114" s="351"/>
      <c r="Q114" s="351"/>
      <c r="R114" s="351"/>
      <c r="S114" s="351"/>
      <c r="T114" s="171"/>
      <c r="AT114" s="172" t="s">
        <v>196</v>
      </c>
      <c r="AU114" s="172" t="s">
        <v>84</v>
      </c>
      <c r="AV114" s="11" t="s">
        <v>82</v>
      </c>
      <c r="AW114" s="11" t="s">
        <v>37</v>
      </c>
      <c r="AX114" s="11" t="s">
        <v>74</v>
      </c>
      <c r="AY114" s="172" t="s">
        <v>187</v>
      </c>
    </row>
    <row r="115" spans="2:65" s="12" customFormat="1">
      <c r="B115" s="173"/>
      <c r="C115" s="174"/>
      <c r="D115" s="165" t="s">
        <v>196</v>
      </c>
      <c r="E115" s="175" t="s">
        <v>21</v>
      </c>
      <c r="F115" s="176" t="s">
        <v>288</v>
      </c>
      <c r="G115" s="174"/>
      <c r="H115" s="177">
        <v>0.39600000000000002</v>
      </c>
      <c r="I115" s="178"/>
      <c r="J115" s="174"/>
      <c r="K115" s="174"/>
      <c r="L115" s="179"/>
      <c r="M115" s="180"/>
      <c r="N115" s="352"/>
      <c r="O115" s="352"/>
      <c r="P115" s="352"/>
      <c r="Q115" s="352"/>
      <c r="R115" s="352"/>
      <c r="S115" s="352"/>
      <c r="T115" s="181"/>
      <c r="AT115" s="182" t="s">
        <v>196</v>
      </c>
      <c r="AU115" s="182" t="s">
        <v>84</v>
      </c>
      <c r="AV115" s="12" t="s">
        <v>84</v>
      </c>
      <c r="AW115" s="12" t="s">
        <v>37</v>
      </c>
      <c r="AX115" s="12" t="s">
        <v>82</v>
      </c>
      <c r="AY115" s="182" t="s">
        <v>187</v>
      </c>
    </row>
    <row r="116" spans="2:65" s="1" customFormat="1" ht="38.25" customHeight="1">
      <c r="B116" s="32"/>
      <c r="C116" s="153" t="s">
        <v>132</v>
      </c>
      <c r="D116" s="153" t="s">
        <v>189</v>
      </c>
      <c r="E116" s="154" t="s">
        <v>205</v>
      </c>
      <c r="F116" s="155" t="s">
        <v>206</v>
      </c>
      <c r="G116" s="156" t="s">
        <v>192</v>
      </c>
      <c r="H116" s="157">
        <v>5.5</v>
      </c>
      <c r="I116" s="158"/>
      <c r="J116" s="159">
        <f>ROUND(I116*H116,2)</f>
        <v>0</v>
      </c>
      <c r="K116" s="155" t="s">
        <v>193</v>
      </c>
      <c r="L116" s="47"/>
      <c r="M116" s="160" t="s">
        <v>21</v>
      </c>
      <c r="N116" s="349" t="s">
        <v>45</v>
      </c>
      <c r="O116" s="308"/>
      <c r="P116" s="350">
        <f>O116*H116</f>
        <v>0</v>
      </c>
      <c r="Q116" s="350">
        <v>0</v>
      </c>
      <c r="R116" s="350">
        <f>Q116*H116</f>
        <v>0</v>
      </c>
      <c r="S116" s="350">
        <v>0</v>
      </c>
      <c r="T116" s="161">
        <f>S116*H116</f>
        <v>0</v>
      </c>
      <c r="AR116" s="23" t="s">
        <v>194</v>
      </c>
      <c r="AT116" s="23" t="s">
        <v>189</v>
      </c>
      <c r="AU116" s="23" t="s">
        <v>84</v>
      </c>
      <c r="AY116" s="23" t="s">
        <v>187</v>
      </c>
      <c r="BE116" s="162">
        <f>IF(N116="základní",J116,0)</f>
        <v>0</v>
      </c>
      <c r="BF116" s="162">
        <f>IF(N116="snížená",J116,0)</f>
        <v>0</v>
      </c>
      <c r="BG116" s="162">
        <f>IF(N116="zákl. přenesená",J116,0)</f>
        <v>0</v>
      </c>
      <c r="BH116" s="162">
        <f>IF(N116="sníž. přenesená",J116,0)</f>
        <v>0</v>
      </c>
      <c r="BI116" s="162">
        <f>IF(N116="nulová",J116,0)</f>
        <v>0</v>
      </c>
      <c r="BJ116" s="23" t="s">
        <v>82</v>
      </c>
      <c r="BK116" s="162">
        <f>ROUND(I116*H116,2)</f>
        <v>0</v>
      </c>
      <c r="BL116" s="23" t="s">
        <v>194</v>
      </c>
      <c r="BM116" s="23" t="s">
        <v>289</v>
      </c>
    </row>
    <row r="117" spans="2:65" s="11" customFormat="1">
      <c r="B117" s="163"/>
      <c r="C117" s="164"/>
      <c r="D117" s="165" t="s">
        <v>196</v>
      </c>
      <c r="E117" s="166" t="s">
        <v>21</v>
      </c>
      <c r="F117" s="167" t="s">
        <v>290</v>
      </c>
      <c r="G117" s="164"/>
      <c r="H117" s="166" t="s">
        <v>21</v>
      </c>
      <c r="I117" s="168"/>
      <c r="J117" s="164"/>
      <c r="K117" s="164"/>
      <c r="L117" s="169"/>
      <c r="M117" s="170"/>
      <c r="N117" s="351"/>
      <c r="O117" s="351"/>
      <c r="P117" s="351"/>
      <c r="Q117" s="351"/>
      <c r="R117" s="351"/>
      <c r="S117" s="351"/>
      <c r="T117" s="171"/>
      <c r="AT117" s="172" t="s">
        <v>196</v>
      </c>
      <c r="AU117" s="172" t="s">
        <v>84</v>
      </c>
      <c r="AV117" s="11" t="s">
        <v>82</v>
      </c>
      <c r="AW117" s="11" t="s">
        <v>37</v>
      </c>
      <c r="AX117" s="11" t="s">
        <v>74</v>
      </c>
      <c r="AY117" s="172" t="s">
        <v>187</v>
      </c>
    </row>
    <row r="118" spans="2:65" s="12" customFormat="1">
      <c r="B118" s="173"/>
      <c r="C118" s="174"/>
      <c r="D118" s="165" t="s">
        <v>196</v>
      </c>
      <c r="E118" s="175" t="s">
        <v>21</v>
      </c>
      <c r="F118" s="176" t="s">
        <v>291</v>
      </c>
      <c r="G118" s="174"/>
      <c r="H118" s="177">
        <v>5.5</v>
      </c>
      <c r="I118" s="178"/>
      <c r="J118" s="174"/>
      <c r="K118" s="174"/>
      <c r="L118" s="179"/>
      <c r="M118" s="180"/>
      <c r="N118" s="352"/>
      <c r="O118" s="352"/>
      <c r="P118" s="352"/>
      <c r="Q118" s="352"/>
      <c r="R118" s="352"/>
      <c r="S118" s="352"/>
      <c r="T118" s="181"/>
      <c r="AT118" s="182" t="s">
        <v>196</v>
      </c>
      <c r="AU118" s="182" t="s">
        <v>84</v>
      </c>
      <c r="AV118" s="12" t="s">
        <v>84</v>
      </c>
      <c r="AW118" s="12" t="s">
        <v>37</v>
      </c>
      <c r="AX118" s="12" t="s">
        <v>82</v>
      </c>
      <c r="AY118" s="182" t="s">
        <v>187</v>
      </c>
    </row>
    <row r="119" spans="2:65" s="1" customFormat="1" ht="25.5" customHeight="1">
      <c r="B119" s="32"/>
      <c r="C119" s="153" t="s">
        <v>10</v>
      </c>
      <c r="D119" s="153" t="s">
        <v>189</v>
      </c>
      <c r="E119" s="154" t="s">
        <v>210</v>
      </c>
      <c r="F119" s="155" t="s">
        <v>211</v>
      </c>
      <c r="G119" s="156" t="s">
        <v>192</v>
      </c>
      <c r="H119" s="157">
        <v>5.5</v>
      </c>
      <c r="I119" s="158"/>
      <c r="J119" s="159">
        <f>ROUND(I119*H119,2)</f>
        <v>0</v>
      </c>
      <c r="K119" s="155" t="s">
        <v>193</v>
      </c>
      <c r="L119" s="47"/>
      <c r="M119" s="160" t="s">
        <v>21</v>
      </c>
      <c r="N119" s="349" t="s">
        <v>45</v>
      </c>
      <c r="O119" s="308"/>
      <c r="P119" s="350">
        <f>O119*H119</f>
        <v>0</v>
      </c>
      <c r="Q119" s="350">
        <v>0</v>
      </c>
      <c r="R119" s="350">
        <f>Q119*H119</f>
        <v>0</v>
      </c>
      <c r="S119" s="350">
        <v>0</v>
      </c>
      <c r="T119" s="161">
        <f>S119*H119</f>
        <v>0</v>
      </c>
      <c r="AR119" s="23" t="s">
        <v>194</v>
      </c>
      <c r="AT119" s="23" t="s">
        <v>189</v>
      </c>
      <c r="AU119" s="23" t="s">
        <v>84</v>
      </c>
      <c r="AY119" s="23" t="s">
        <v>187</v>
      </c>
      <c r="BE119" s="162">
        <f>IF(N119="základní",J119,0)</f>
        <v>0</v>
      </c>
      <c r="BF119" s="162">
        <f>IF(N119="snížená",J119,0)</f>
        <v>0</v>
      </c>
      <c r="BG119" s="162">
        <f>IF(N119="zákl. přenesená",J119,0)</f>
        <v>0</v>
      </c>
      <c r="BH119" s="162">
        <f>IF(N119="sníž. přenesená",J119,0)</f>
        <v>0</v>
      </c>
      <c r="BI119" s="162">
        <f>IF(N119="nulová",J119,0)</f>
        <v>0</v>
      </c>
      <c r="BJ119" s="23" t="s">
        <v>82</v>
      </c>
      <c r="BK119" s="162">
        <f>ROUND(I119*H119,2)</f>
        <v>0</v>
      </c>
      <c r="BL119" s="23" t="s">
        <v>194</v>
      </c>
      <c r="BM119" s="23" t="s">
        <v>292</v>
      </c>
    </row>
    <row r="120" spans="2:65" s="11" customFormat="1">
      <c r="B120" s="163"/>
      <c r="C120" s="164"/>
      <c r="D120" s="165" t="s">
        <v>196</v>
      </c>
      <c r="E120" s="166" t="s">
        <v>21</v>
      </c>
      <c r="F120" s="167" t="s">
        <v>293</v>
      </c>
      <c r="G120" s="164"/>
      <c r="H120" s="166" t="s">
        <v>21</v>
      </c>
      <c r="I120" s="168"/>
      <c r="J120" s="164"/>
      <c r="K120" s="164"/>
      <c r="L120" s="169"/>
      <c r="M120" s="170"/>
      <c r="N120" s="351"/>
      <c r="O120" s="351"/>
      <c r="P120" s="351"/>
      <c r="Q120" s="351"/>
      <c r="R120" s="351"/>
      <c r="S120" s="351"/>
      <c r="T120" s="171"/>
      <c r="AT120" s="172" t="s">
        <v>196</v>
      </c>
      <c r="AU120" s="172" t="s">
        <v>84</v>
      </c>
      <c r="AV120" s="11" t="s">
        <v>82</v>
      </c>
      <c r="AW120" s="11" t="s">
        <v>37</v>
      </c>
      <c r="AX120" s="11" t="s">
        <v>74</v>
      </c>
      <c r="AY120" s="172" t="s">
        <v>187</v>
      </c>
    </row>
    <row r="121" spans="2:65" s="12" customFormat="1">
      <c r="B121" s="173"/>
      <c r="C121" s="174"/>
      <c r="D121" s="165" t="s">
        <v>196</v>
      </c>
      <c r="E121" s="175" t="s">
        <v>21</v>
      </c>
      <c r="F121" s="176" t="s">
        <v>294</v>
      </c>
      <c r="G121" s="174"/>
      <c r="H121" s="177">
        <v>5.5</v>
      </c>
      <c r="I121" s="178"/>
      <c r="J121" s="174"/>
      <c r="K121" s="174"/>
      <c r="L121" s="179"/>
      <c r="M121" s="180"/>
      <c r="N121" s="352"/>
      <c r="O121" s="352"/>
      <c r="P121" s="352"/>
      <c r="Q121" s="352"/>
      <c r="R121" s="352"/>
      <c r="S121" s="352"/>
      <c r="T121" s="181"/>
      <c r="AT121" s="182" t="s">
        <v>196</v>
      </c>
      <c r="AU121" s="182" t="s">
        <v>84</v>
      </c>
      <c r="AV121" s="12" t="s">
        <v>84</v>
      </c>
      <c r="AW121" s="12" t="s">
        <v>37</v>
      </c>
      <c r="AX121" s="12" t="s">
        <v>82</v>
      </c>
      <c r="AY121" s="182" t="s">
        <v>187</v>
      </c>
    </row>
    <row r="122" spans="2:65" s="1" customFormat="1" ht="16.5" customHeight="1">
      <c r="B122" s="32"/>
      <c r="C122" s="183" t="s">
        <v>126</v>
      </c>
      <c r="D122" s="183" t="s">
        <v>215</v>
      </c>
      <c r="E122" s="184" t="s">
        <v>216</v>
      </c>
      <c r="F122" s="185" t="s">
        <v>217</v>
      </c>
      <c r="G122" s="186" t="s">
        <v>218</v>
      </c>
      <c r="H122" s="187">
        <v>0.16500000000000001</v>
      </c>
      <c r="I122" s="188"/>
      <c r="J122" s="189">
        <f>ROUND(I122*H122,2)</f>
        <v>0</v>
      </c>
      <c r="K122" s="185" t="s">
        <v>193</v>
      </c>
      <c r="L122" s="190"/>
      <c r="M122" s="191" t="s">
        <v>21</v>
      </c>
      <c r="N122" s="353" t="s">
        <v>45</v>
      </c>
      <c r="O122" s="308"/>
      <c r="P122" s="350">
        <f>O122*H122</f>
        <v>0</v>
      </c>
      <c r="Q122" s="350">
        <v>1E-3</v>
      </c>
      <c r="R122" s="350">
        <f>Q122*H122</f>
        <v>1.65E-4</v>
      </c>
      <c r="S122" s="350">
        <v>0</v>
      </c>
      <c r="T122" s="161">
        <f>S122*H122</f>
        <v>0</v>
      </c>
      <c r="AR122" s="23" t="s">
        <v>219</v>
      </c>
      <c r="AT122" s="23" t="s">
        <v>215</v>
      </c>
      <c r="AU122" s="23" t="s">
        <v>84</v>
      </c>
      <c r="AY122" s="23" t="s">
        <v>187</v>
      </c>
      <c r="BE122" s="162">
        <f>IF(N122="základní",J122,0)</f>
        <v>0</v>
      </c>
      <c r="BF122" s="162">
        <f>IF(N122="snížená",J122,0)</f>
        <v>0</v>
      </c>
      <c r="BG122" s="162">
        <f>IF(N122="zákl. přenesená",J122,0)</f>
        <v>0</v>
      </c>
      <c r="BH122" s="162">
        <f>IF(N122="sníž. přenesená",J122,0)</f>
        <v>0</v>
      </c>
      <c r="BI122" s="162">
        <f>IF(N122="nulová",J122,0)</f>
        <v>0</v>
      </c>
      <c r="BJ122" s="23" t="s">
        <v>82</v>
      </c>
      <c r="BK122" s="162">
        <f>ROUND(I122*H122,2)</f>
        <v>0</v>
      </c>
      <c r="BL122" s="23" t="s">
        <v>194</v>
      </c>
      <c r="BM122" s="23" t="s">
        <v>295</v>
      </c>
    </row>
    <row r="123" spans="2:65" s="12" customFormat="1">
      <c r="B123" s="173"/>
      <c r="C123" s="174"/>
      <c r="D123" s="165" t="s">
        <v>196</v>
      </c>
      <c r="E123" s="175" t="s">
        <v>21</v>
      </c>
      <c r="F123" s="176" t="s">
        <v>296</v>
      </c>
      <c r="G123" s="174"/>
      <c r="H123" s="177">
        <v>0.16500000000000001</v>
      </c>
      <c r="I123" s="178"/>
      <c r="J123" s="174"/>
      <c r="K123" s="174"/>
      <c r="L123" s="179"/>
      <c r="M123" s="180"/>
      <c r="N123" s="352"/>
      <c r="O123" s="352"/>
      <c r="P123" s="352"/>
      <c r="Q123" s="352"/>
      <c r="R123" s="352"/>
      <c r="S123" s="352"/>
      <c r="T123" s="181"/>
      <c r="AT123" s="182" t="s">
        <v>196</v>
      </c>
      <c r="AU123" s="182" t="s">
        <v>84</v>
      </c>
      <c r="AV123" s="12" t="s">
        <v>84</v>
      </c>
      <c r="AW123" s="12" t="s">
        <v>37</v>
      </c>
      <c r="AX123" s="12" t="s">
        <v>82</v>
      </c>
      <c r="AY123" s="182" t="s">
        <v>187</v>
      </c>
    </row>
    <row r="124" spans="2:65" s="10" customFormat="1" ht="29.85" customHeight="1">
      <c r="B124" s="139"/>
      <c r="C124" s="140"/>
      <c r="D124" s="141" t="s">
        <v>73</v>
      </c>
      <c r="E124" s="151" t="s">
        <v>297</v>
      </c>
      <c r="F124" s="151" t="s">
        <v>298</v>
      </c>
      <c r="G124" s="140"/>
      <c r="H124" s="140"/>
      <c r="I124" s="143"/>
      <c r="J124" s="152">
        <f>BK124</f>
        <v>0</v>
      </c>
      <c r="K124" s="140"/>
      <c r="L124" s="145"/>
      <c r="M124" s="146"/>
      <c r="N124" s="347"/>
      <c r="O124" s="347"/>
      <c r="P124" s="348">
        <f>SUM(P125:P127)</f>
        <v>0</v>
      </c>
      <c r="Q124" s="347"/>
      <c r="R124" s="348">
        <f>SUM(R125:R127)</f>
        <v>0</v>
      </c>
      <c r="S124" s="347"/>
      <c r="T124" s="147">
        <f>SUM(T125:T127)</f>
        <v>0</v>
      </c>
      <c r="AR124" s="148" t="s">
        <v>82</v>
      </c>
      <c r="AT124" s="149" t="s">
        <v>73</v>
      </c>
      <c r="AU124" s="149" t="s">
        <v>82</v>
      </c>
      <c r="AY124" s="148" t="s">
        <v>187</v>
      </c>
      <c r="BK124" s="150">
        <f>SUM(BK125:BK127)</f>
        <v>0</v>
      </c>
    </row>
    <row r="125" spans="2:65" s="1" customFormat="1" ht="25.5" customHeight="1">
      <c r="B125" s="32"/>
      <c r="C125" s="153" t="s">
        <v>129</v>
      </c>
      <c r="D125" s="153" t="s">
        <v>189</v>
      </c>
      <c r="E125" s="154" t="s">
        <v>299</v>
      </c>
      <c r="F125" s="155" t="s">
        <v>300</v>
      </c>
      <c r="G125" s="156" t="s">
        <v>277</v>
      </c>
      <c r="H125" s="157">
        <v>0.91100000000000003</v>
      </c>
      <c r="I125" s="158"/>
      <c r="J125" s="159">
        <f>ROUND(I125*H125,2)</f>
        <v>0</v>
      </c>
      <c r="K125" s="155" t="s">
        <v>193</v>
      </c>
      <c r="L125" s="47"/>
      <c r="M125" s="160" t="s">
        <v>21</v>
      </c>
      <c r="N125" s="349" t="s">
        <v>45</v>
      </c>
      <c r="O125" s="308"/>
      <c r="P125" s="350">
        <f>O125*H125</f>
        <v>0</v>
      </c>
      <c r="Q125" s="350">
        <v>0</v>
      </c>
      <c r="R125" s="350">
        <f>Q125*H125</f>
        <v>0</v>
      </c>
      <c r="S125" s="350">
        <v>0</v>
      </c>
      <c r="T125" s="161">
        <f>S125*H125</f>
        <v>0</v>
      </c>
      <c r="AR125" s="23" t="s">
        <v>194</v>
      </c>
      <c r="AT125" s="23" t="s">
        <v>189</v>
      </c>
      <c r="AU125" s="23" t="s">
        <v>84</v>
      </c>
      <c r="AY125" s="23" t="s">
        <v>187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23" t="s">
        <v>82</v>
      </c>
      <c r="BK125" s="162">
        <f>ROUND(I125*H125,2)</f>
        <v>0</v>
      </c>
      <c r="BL125" s="23" t="s">
        <v>194</v>
      </c>
      <c r="BM125" s="23" t="s">
        <v>301</v>
      </c>
    </row>
    <row r="126" spans="2:65" s="11" customFormat="1">
      <c r="B126" s="163"/>
      <c r="C126" s="164"/>
      <c r="D126" s="165" t="s">
        <v>196</v>
      </c>
      <c r="E126" s="166" t="s">
        <v>21</v>
      </c>
      <c r="F126" s="167" t="s">
        <v>302</v>
      </c>
      <c r="G126" s="164"/>
      <c r="H126" s="166" t="s">
        <v>21</v>
      </c>
      <c r="I126" s="168"/>
      <c r="J126" s="164"/>
      <c r="K126" s="164"/>
      <c r="L126" s="169"/>
      <c r="M126" s="170"/>
      <c r="N126" s="351"/>
      <c r="O126" s="351"/>
      <c r="P126" s="351"/>
      <c r="Q126" s="351"/>
      <c r="R126" s="351"/>
      <c r="S126" s="351"/>
      <c r="T126" s="171"/>
      <c r="AT126" s="172" t="s">
        <v>196</v>
      </c>
      <c r="AU126" s="172" t="s">
        <v>84</v>
      </c>
      <c r="AV126" s="11" t="s">
        <v>82</v>
      </c>
      <c r="AW126" s="11" t="s">
        <v>37</v>
      </c>
      <c r="AX126" s="11" t="s">
        <v>74</v>
      </c>
      <c r="AY126" s="172" t="s">
        <v>187</v>
      </c>
    </row>
    <row r="127" spans="2:65" s="12" customFormat="1">
      <c r="B127" s="173"/>
      <c r="C127" s="174"/>
      <c r="D127" s="165" t="s">
        <v>196</v>
      </c>
      <c r="E127" s="175" t="s">
        <v>21</v>
      </c>
      <c r="F127" s="176" t="s">
        <v>303</v>
      </c>
      <c r="G127" s="174"/>
      <c r="H127" s="177">
        <v>0.91100000000000003</v>
      </c>
      <c r="I127" s="178"/>
      <c r="J127" s="174"/>
      <c r="K127" s="174"/>
      <c r="L127" s="179"/>
      <c r="M127" s="192"/>
      <c r="N127" s="193"/>
      <c r="O127" s="193"/>
      <c r="P127" s="193"/>
      <c r="Q127" s="193"/>
      <c r="R127" s="193"/>
      <c r="S127" s="193"/>
      <c r="T127" s="194"/>
      <c r="AT127" s="182" t="s">
        <v>196</v>
      </c>
      <c r="AU127" s="182" t="s">
        <v>84</v>
      </c>
      <c r="AV127" s="12" t="s">
        <v>84</v>
      </c>
      <c r="AW127" s="12" t="s">
        <v>37</v>
      </c>
      <c r="AX127" s="12" t="s">
        <v>82</v>
      </c>
      <c r="AY127" s="182" t="s">
        <v>187</v>
      </c>
    </row>
    <row r="128" spans="2:65" s="1" customFormat="1" ht="6.95" customHeight="1">
      <c r="B128" s="42"/>
      <c r="C128" s="43"/>
      <c r="D128" s="43"/>
      <c r="E128" s="43"/>
      <c r="F128" s="43"/>
      <c r="G128" s="43"/>
      <c r="H128" s="43"/>
      <c r="I128" s="108"/>
      <c r="J128" s="43"/>
      <c r="K128" s="43"/>
      <c r="L128" s="47"/>
    </row>
  </sheetData>
  <sheetProtection algorithmName="SHA-512" hashValue="g15aPOQlDHHvtbaxwBksIHDUsCIDr+CmVMcLQL+EpkuUQG34rkMnFku4FtfR7toVhZqnJyjRxKKoW2ZDbGnFFQ==" saltValue="7q4JcH29gl4cmt3qJj8gAtQQthY2uahML+30pUXgoIUjhUh4SaZTUOMciHKOQHrHwx9TK8iiekFG9XwS/uIixw==" spinCount="100000" sheet="1" objects="1" scenarios="1" formatColumns="0" formatRows="0" autoFilter="0"/>
  <autoFilter ref="C78:K127" xr:uid="{00000000-0009-0000-0000-000002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8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95"/>
  <sheetViews>
    <sheetView showGridLines="0" workbookViewId="0" xr3:uid="{51F8DEE0-4D01-5F28-A812-FC0BD7CAC4A5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304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ROUND(SUM(BE79:BE94), 2)</f>
        <v>0</v>
      </c>
      <c r="G30" s="308"/>
      <c r="H30" s="308"/>
      <c r="I30" s="338">
        <v>0.21</v>
      </c>
      <c r="J30" s="337">
        <f>ROUND(ROUND((SUM(BE79:BE94)),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ROUND(SUM(BF79:BF94), 2)</f>
        <v>0</v>
      </c>
      <c r="G31" s="308"/>
      <c r="H31" s="308"/>
      <c r="I31" s="338">
        <v>0.15</v>
      </c>
      <c r="J31" s="337">
        <f>ROUND(ROUND((SUM(BF79:BF94)),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ROUND(SUM(BG79:BG94),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ROUND(SUM(BH79:BH94),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ROUND(SUM(BI79:BI94),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 xml:space="preserve">03 - Hmyzí domeček - hotel 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170</v>
      </c>
      <c r="E59" s="122"/>
      <c r="F59" s="122"/>
      <c r="G59" s="122"/>
      <c r="H59" s="122"/>
      <c r="I59" s="123"/>
      <c r="J59" s="124">
        <f>J90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 xml:space="preserve">03 - Hmyzí domeček - hotel 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8.9999999999999992E-5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P81+P90</f>
        <v>0</v>
      </c>
      <c r="Q80" s="347"/>
      <c r="R80" s="348">
        <f>R81+R90</f>
        <v>8.9999999999999992E-5</v>
      </c>
      <c r="S80" s="347"/>
      <c r="T80" s="147">
        <f>T81+T90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BK81+BK90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SUM(P82:P89)</f>
        <v>0</v>
      </c>
      <c r="Q81" s="347"/>
      <c r="R81" s="348">
        <f>SUM(R82:R89)</f>
        <v>8.9999999999999992E-5</v>
      </c>
      <c r="S81" s="347"/>
      <c r="T81" s="147">
        <f>SUM(T82:T89)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SUM(BK82:BK89)</f>
        <v>0</v>
      </c>
    </row>
    <row r="82" spans="2:65" s="1" customFormat="1" ht="38.25" customHeight="1">
      <c r="B82" s="32"/>
      <c r="C82" s="153" t="s">
        <v>82</v>
      </c>
      <c r="D82" s="153" t="s">
        <v>189</v>
      </c>
      <c r="E82" s="154" t="s">
        <v>205</v>
      </c>
      <c r="F82" s="155" t="s">
        <v>206</v>
      </c>
      <c r="G82" s="156" t="s">
        <v>192</v>
      </c>
      <c r="H82" s="157">
        <v>3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305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306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201</v>
      </c>
      <c r="G84" s="174"/>
      <c r="H84" s="177">
        <v>3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25.5" customHeight="1">
      <c r="B85" s="32"/>
      <c r="C85" s="153" t="s">
        <v>84</v>
      </c>
      <c r="D85" s="153" t="s">
        <v>189</v>
      </c>
      <c r="E85" s="154" t="s">
        <v>210</v>
      </c>
      <c r="F85" s="155" t="s">
        <v>211</v>
      </c>
      <c r="G85" s="156" t="s">
        <v>192</v>
      </c>
      <c r="H85" s="157">
        <v>3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307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308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201</v>
      </c>
      <c r="G87" s="174"/>
      <c r="H87" s="177">
        <v>3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16.5" customHeight="1">
      <c r="B88" s="32"/>
      <c r="C88" s="183" t="s">
        <v>201</v>
      </c>
      <c r="D88" s="183" t="s">
        <v>215</v>
      </c>
      <c r="E88" s="184" t="s">
        <v>216</v>
      </c>
      <c r="F88" s="185" t="s">
        <v>217</v>
      </c>
      <c r="G88" s="186" t="s">
        <v>218</v>
      </c>
      <c r="H88" s="187">
        <v>0.09</v>
      </c>
      <c r="I88" s="188"/>
      <c r="J88" s="189">
        <f>ROUND(I88*H88,2)</f>
        <v>0</v>
      </c>
      <c r="K88" s="185" t="s">
        <v>193</v>
      </c>
      <c r="L88" s="190"/>
      <c r="M88" s="191" t="s">
        <v>21</v>
      </c>
      <c r="N88" s="353" t="s">
        <v>45</v>
      </c>
      <c r="O88" s="308"/>
      <c r="P88" s="350">
        <f>O88*H88</f>
        <v>0</v>
      </c>
      <c r="Q88" s="350">
        <v>1E-3</v>
      </c>
      <c r="R88" s="350">
        <f>Q88*H88</f>
        <v>8.9999999999999992E-5</v>
      </c>
      <c r="S88" s="350">
        <v>0</v>
      </c>
      <c r="T88" s="161">
        <f>S88*H88</f>
        <v>0</v>
      </c>
      <c r="AR88" s="23" t="s">
        <v>219</v>
      </c>
      <c r="AT88" s="23" t="s">
        <v>215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309</v>
      </c>
    </row>
    <row r="89" spans="2:65" s="12" customFormat="1">
      <c r="B89" s="173"/>
      <c r="C89" s="174"/>
      <c r="D89" s="165" t="s">
        <v>196</v>
      </c>
      <c r="E89" s="175" t="s">
        <v>21</v>
      </c>
      <c r="F89" s="176" t="s">
        <v>310</v>
      </c>
      <c r="G89" s="174"/>
      <c r="H89" s="177">
        <v>0.09</v>
      </c>
      <c r="I89" s="178"/>
      <c r="J89" s="174"/>
      <c r="K89" s="174"/>
      <c r="L89" s="179"/>
      <c r="M89" s="180"/>
      <c r="N89" s="352"/>
      <c r="O89" s="352"/>
      <c r="P89" s="352"/>
      <c r="Q89" s="352"/>
      <c r="R89" s="352"/>
      <c r="S89" s="352"/>
      <c r="T89" s="181"/>
      <c r="AT89" s="182" t="s">
        <v>196</v>
      </c>
      <c r="AU89" s="182" t="s">
        <v>84</v>
      </c>
      <c r="AV89" s="12" t="s">
        <v>84</v>
      </c>
      <c r="AW89" s="12" t="s">
        <v>37</v>
      </c>
      <c r="AX89" s="12" t="s">
        <v>82</v>
      </c>
      <c r="AY89" s="182" t="s">
        <v>187</v>
      </c>
    </row>
    <row r="90" spans="2:65" s="10" customFormat="1" ht="29.85" customHeight="1">
      <c r="B90" s="139"/>
      <c r="C90" s="140"/>
      <c r="D90" s="141" t="s">
        <v>73</v>
      </c>
      <c r="E90" s="151" t="s">
        <v>222</v>
      </c>
      <c r="F90" s="151" t="s">
        <v>223</v>
      </c>
      <c r="G90" s="140"/>
      <c r="H90" s="140"/>
      <c r="I90" s="143"/>
      <c r="J90" s="152">
        <f>BK90</f>
        <v>0</v>
      </c>
      <c r="K90" s="140"/>
      <c r="L90" s="145"/>
      <c r="M90" s="146"/>
      <c r="N90" s="347"/>
      <c r="O90" s="347"/>
      <c r="P90" s="348">
        <f>SUM(P91:P94)</f>
        <v>0</v>
      </c>
      <c r="Q90" s="347"/>
      <c r="R90" s="348">
        <f>SUM(R91:R94)</f>
        <v>0</v>
      </c>
      <c r="S90" s="347"/>
      <c r="T90" s="147">
        <f>SUM(T91:T94)</f>
        <v>0</v>
      </c>
      <c r="AR90" s="148" t="s">
        <v>82</v>
      </c>
      <c r="AT90" s="149" t="s">
        <v>73</v>
      </c>
      <c r="AU90" s="149" t="s">
        <v>82</v>
      </c>
      <c r="AY90" s="148" t="s">
        <v>187</v>
      </c>
      <c r="BK90" s="150">
        <f>SUM(BK91:BK94)</f>
        <v>0</v>
      </c>
    </row>
    <row r="91" spans="2:65" s="1" customFormat="1" ht="16.5" customHeight="1">
      <c r="B91" s="32"/>
      <c r="C91" s="153" t="s">
        <v>194</v>
      </c>
      <c r="D91" s="153" t="s">
        <v>189</v>
      </c>
      <c r="E91" s="154" t="s">
        <v>311</v>
      </c>
      <c r="F91" s="155" t="s">
        <v>312</v>
      </c>
      <c r="G91" s="156" t="s">
        <v>313</v>
      </c>
      <c r="H91" s="157">
        <v>1</v>
      </c>
      <c r="I91" s="158"/>
      <c r="J91" s="159">
        <f>ROUND(I91*H91,2)</f>
        <v>0</v>
      </c>
      <c r="K91" s="155" t="s">
        <v>228</v>
      </c>
      <c r="L91" s="47"/>
      <c r="M91" s="160" t="s">
        <v>21</v>
      </c>
      <c r="N91" s="349" t="s">
        <v>45</v>
      </c>
      <c r="O91" s="308"/>
      <c r="P91" s="350">
        <f>O91*H91</f>
        <v>0</v>
      </c>
      <c r="Q91" s="350">
        <v>0</v>
      </c>
      <c r="R91" s="350">
        <f>Q91*H91</f>
        <v>0</v>
      </c>
      <c r="S91" s="350">
        <v>0</v>
      </c>
      <c r="T91" s="161">
        <f>S91*H91</f>
        <v>0</v>
      </c>
      <c r="AR91" s="23" t="s">
        <v>194</v>
      </c>
      <c r="AT91" s="23" t="s">
        <v>189</v>
      </c>
      <c r="AU91" s="23" t="s">
        <v>84</v>
      </c>
      <c r="AY91" s="23" t="s">
        <v>187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23" t="s">
        <v>82</v>
      </c>
      <c r="BK91" s="162">
        <f>ROUND(I91*H91,2)</f>
        <v>0</v>
      </c>
      <c r="BL91" s="23" t="s">
        <v>194</v>
      </c>
      <c r="BM91" s="23" t="s">
        <v>314</v>
      </c>
    </row>
    <row r="92" spans="2:65" s="11" customFormat="1">
      <c r="B92" s="163"/>
      <c r="C92" s="164"/>
      <c r="D92" s="165" t="s">
        <v>196</v>
      </c>
      <c r="E92" s="166" t="s">
        <v>21</v>
      </c>
      <c r="F92" s="167" t="s">
        <v>315</v>
      </c>
      <c r="G92" s="164"/>
      <c r="H92" s="166" t="s">
        <v>21</v>
      </c>
      <c r="I92" s="168"/>
      <c r="J92" s="164"/>
      <c r="K92" s="164"/>
      <c r="L92" s="169"/>
      <c r="M92" s="170"/>
      <c r="N92" s="351"/>
      <c r="O92" s="351"/>
      <c r="P92" s="351"/>
      <c r="Q92" s="351"/>
      <c r="R92" s="351"/>
      <c r="S92" s="351"/>
      <c r="T92" s="171"/>
      <c r="AT92" s="172" t="s">
        <v>196</v>
      </c>
      <c r="AU92" s="172" t="s">
        <v>84</v>
      </c>
      <c r="AV92" s="11" t="s">
        <v>82</v>
      </c>
      <c r="AW92" s="11" t="s">
        <v>37</v>
      </c>
      <c r="AX92" s="11" t="s">
        <v>74</v>
      </c>
      <c r="AY92" s="172" t="s">
        <v>187</v>
      </c>
    </row>
    <row r="93" spans="2:65" s="11" customFormat="1">
      <c r="B93" s="163"/>
      <c r="C93" s="164"/>
      <c r="D93" s="165" t="s">
        <v>196</v>
      </c>
      <c r="E93" s="166" t="s">
        <v>21</v>
      </c>
      <c r="F93" s="167" t="s">
        <v>316</v>
      </c>
      <c r="G93" s="164"/>
      <c r="H93" s="166" t="s">
        <v>21</v>
      </c>
      <c r="I93" s="168"/>
      <c r="J93" s="164"/>
      <c r="K93" s="164"/>
      <c r="L93" s="169"/>
      <c r="M93" s="170"/>
      <c r="N93" s="351"/>
      <c r="O93" s="351"/>
      <c r="P93" s="351"/>
      <c r="Q93" s="351"/>
      <c r="R93" s="351"/>
      <c r="S93" s="351"/>
      <c r="T93" s="171"/>
      <c r="AT93" s="172" t="s">
        <v>196</v>
      </c>
      <c r="AU93" s="172" t="s">
        <v>84</v>
      </c>
      <c r="AV93" s="11" t="s">
        <v>82</v>
      </c>
      <c r="AW93" s="11" t="s">
        <v>37</v>
      </c>
      <c r="AX93" s="11" t="s">
        <v>74</v>
      </c>
      <c r="AY93" s="172" t="s">
        <v>187</v>
      </c>
    </row>
    <row r="94" spans="2:65" s="12" customFormat="1">
      <c r="B94" s="173"/>
      <c r="C94" s="174"/>
      <c r="D94" s="165" t="s">
        <v>196</v>
      </c>
      <c r="E94" s="175" t="s">
        <v>21</v>
      </c>
      <c r="F94" s="176" t="s">
        <v>82</v>
      </c>
      <c r="G94" s="174"/>
      <c r="H94" s="177">
        <v>1</v>
      </c>
      <c r="I94" s="178"/>
      <c r="J94" s="174"/>
      <c r="K94" s="174"/>
      <c r="L94" s="179"/>
      <c r="M94" s="192"/>
      <c r="N94" s="193"/>
      <c r="O94" s="193"/>
      <c r="P94" s="193"/>
      <c r="Q94" s="193"/>
      <c r="R94" s="193"/>
      <c r="S94" s="193"/>
      <c r="T94" s="194"/>
      <c r="AT94" s="182" t="s">
        <v>196</v>
      </c>
      <c r="AU94" s="182" t="s">
        <v>84</v>
      </c>
      <c r="AV94" s="12" t="s">
        <v>84</v>
      </c>
      <c r="AW94" s="12" t="s">
        <v>37</v>
      </c>
      <c r="AX94" s="12" t="s">
        <v>82</v>
      </c>
      <c r="AY94" s="182" t="s">
        <v>187</v>
      </c>
    </row>
    <row r="95" spans="2:65" s="1" customFormat="1" ht="6.95" customHeight="1">
      <c r="B95" s="42"/>
      <c r="C95" s="43"/>
      <c r="D95" s="43"/>
      <c r="E95" s="43"/>
      <c r="F95" s="43"/>
      <c r="G95" s="43"/>
      <c r="H95" s="43"/>
      <c r="I95" s="108"/>
      <c r="J95" s="43"/>
      <c r="K95" s="43"/>
      <c r="L95" s="47"/>
    </row>
  </sheetData>
  <sheetProtection algorithmName="SHA-512" hashValue="771Q8IhXJ9azsd6zscIdZrR2yeIX33wr7yEuw3IkE2DNrZgmjOVWKPAWTN68/MQKstnSnzzUelyx0adksYBilA==" saltValue="Iht0egJKedUGhqcjudDcOo+Kvfm2Iwb9PTJkF0oauAIBkL4JskuuXtwcd3Ul3f6QBcNpfyAqcXRLPsTOJC93WA==" spinCount="100000" sheet="1" objects="1" scenarios="1" formatColumns="0" formatRows="0" autoFilter="0"/>
  <autoFilter ref="C78:K94" xr:uid="{00000000-0009-0000-0000-000003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78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95"/>
  <sheetViews>
    <sheetView showGridLines="0" workbookViewId="0" xr3:uid="{F9CF3CF3-643B-5BE6-8B46-32C596A47465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93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317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ROUND(SUM(BE79:BE94), 2)</f>
        <v>0</v>
      </c>
      <c r="G30" s="308"/>
      <c r="H30" s="308"/>
      <c r="I30" s="338">
        <v>0.21</v>
      </c>
      <c r="J30" s="337">
        <f>ROUND(ROUND((SUM(BE79:BE94)),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ROUND(SUM(BF79:BF94), 2)</f>
        <v>0</v>
      </c>
      <c r="G31" s="308"/>
      <c r="H31" s="308"/>
      <c r="I31" s="338">
        <v>0.15</v>
      </c>
      <c r="J31" s="337">
        <f>ROUND(ROUND((SUM(BF79:BF94)),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ROUND(SUM(BG79:BG94),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ROUND(SUM(BH79:BH94),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ROUND(SUM(BI79:BI94),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 xml:space="preserve">04 - Dendrofon 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170</v>
      </c>
      <c r="E59" s="122"/>
      <c r="F59" s="122"/>
      <c r="G59" s="122"/>
      <c r="H59" s="122"/>
      <c r="I59" s="123"/>
      <c r="J59" s="124">
        <f>J90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 xml:space="preserve">04 - Dendrofon 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8.9999999999999992E-5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P81+P90</f>
        <v>0</v>
      </c>
      <c r="Q80" s="347"/>
      <c r="R80" s="348">
        <f>R81+R90</f>
        <v>8.9999999999999992E-5</v>
      </c>
      <c r="S80" s="347"/>
      <c r="T80" s="147">
        <f>T81+T90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BK81+BK90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SUM(P82:P89)</f>
        <v>0</v>
      </c>
      <c r="Q81" s="347"/>
      <c r="R81" s="348">
        <f>SUM(R82:R89)</f>
        <v>8.9999999999999992E-5</v>
      </c>
      <c r="S81" s="347"/>
      <c r="T81" s="147">
        <f>SUM(T82:T89)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SUM(BK82:BK89)</f>
        <v>0</v>
      </c>
    </row>
    <row r="82" spans="2:65" s="1" customFormat="1" ht="38.25" customHeight="1">
      <c r="B82" s="32"/>
      <c r="C82" s="153" t="s">
        <v>82</v>
      </c>
      <c r="D82" s="153" t="s">
        <v>189</v>
      </c>
      <c r="E82" s="154" t="s">
        <v>205</v>
      </c>
      <c r="F82" s="155" t="s">
        <v>206</v>
      </c>
      <c r="G82" s="156" t="s">
        <v>192</v>
      </c>
      <c r="H82" s="157">
        <v>3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318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306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201</v>
      </c>
      <c r="G84" s="174"/>
      <c r="H84" s="177">
        <v>3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25.5" customHeight="1">
      <c r="B85" s="32"/>
      <c r="C85" s="153" t="s">
        <v>84</v>
      </c>
      <c r="D85" s="153" t="s">
        <v>189</v>
      </c>
      <c r="E85" s="154" t="s">
        <v>210</v>
      </c>
      <c r="F85" s="155" t="s">
        <v>211</v>
      </c>
      <c r="G85" s="156" t="s">
        <v>192</v>
      </c>
      <c r="H85" s="157">
        <v>3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319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308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201</v>
      </c>
      <c r="G87" s="174"/>
      <c r="H87" s="177">
        <v>3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16.5" customHeight="1">
      <c r="B88" s="32"/>
      <c r="C88" s="183" t="s">
        <v>201</v>
      </c>
      <c r="D88" s="183" t="s">
        <v>215</v>
      </c>
      <c r="E88" s="184" t="s">
        <v>216</v>
      </c>
      <c r="F88" s="185" t="s">
        <v>217</v>
      </c>
      <c r="G88" s="186" t="s">
        <v>218</v>
      </c>
      <c r="H88" s="187">
        <v>0.09</v>
      </c>
      <c r="I88" s="188"/>
      <c r="J88" s="189">
        <f>ROUND(I88*H88,2)</f>
        <v>0</v>
      </c>
      <c r="K88" s="185" t="s">
        <v>193</v>
      </c>
      <c r="L88" s="190"/>
      <c r="M88" s="191" t="s">
        <v>21</v>
      </c>
      <c r="N88" s="353" t="s">
        <v>45</v>
      </c>
      <c r="O88" s="308"/>
      <c r="P88" s="350">
        <f>O88*H88</f>
        <v>0</v>
      </c>
      <c r="Q88" s="350">
        <v>1E-3</v>
      </c>
      <c r="R88" s="350">
        <f>Q88*H88</f>
        <v>8.9999999999999992E-5</v>
      </c>
      <c r="S88" s="350">
        <v>0</v>
      </c>
      <c r="T88" s="161">
        <f>S88*H88</f>
        <v>0</v>
      </c>
      <c r="AR88" s="23" t="s">
        <v>219</v>
      </c>
      <c r="AT88" s="23" t="s">
        <v>215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320</v>
      </c>
    </row>
    <row r="89" spans="2:65" s="12" customFormat="1">
      <c r="B89" s="173"/>
      <c r="C89" s="174"/>
      <c r="D89" s="165" t="s">
        <v>196</v>
      </c>
      <c r="E89" s="175" t="s">
        <v>21</v>
      </c>
      <c r="F89" s="176" t="s">
        <v>310</v>
      </c>
      <c r="G89" s="174"/>
      <c r="H89" s="177">
        <v>0.09</v>
      </c>
      <c r="I89" s="178"/>
      <c r="J89" s="174"/>
      <c r="K89" s="174"/>
      <c r="L89" s="179"/>
      <c r="M89" s="180"/>
      <c r="N89" s="352"/>
      <c r="O89" s="352"/>
      <c r="P89" s="352"/>
      <c r="Q89" s="352"/>
      <c r="R89" s="352"/>
      <c r="S89" s="352"/>
      <c r="T89" s="181"/>
      <c r="AT89" s="182" t="s">
        <v>196</v>
      </c>
      <c r="AU89" s="182" t="s">
        <v>84</v>
      </c>
      <c r="AV89" s="12" t="s">
        <v>84</v>
      </c>
      <c r="AW89" s="12" t="s">
        <v>37</v>
      </c>
      <c r="AX89" s="12" t="s">
        <v>82</v>
      </c>
      <c r="AY89" s="182" t="s">
        <v>187</v>
      </c>
    </row>
    <row r="90" spans="2:65" s="10" customFormat="1" ht="29.85" customHeight="1">
      <c r="B90" s="139"/>
      <c r="C90" s="140"/>
      <c r="D90" s="141" t="s">
        <v>73</v>
      </c>
      <c r="E90" s="151" t="s">
        <v>222</v>
      </c>
      <c r="F90" s="151" t="s">
        <v>223</v>
      </c>
      <c r="G90" s="140"/>
      <c r="H90" s="140"/>
      <c r="I90" s="143"/>
      <c r="J90" s="152">
        <f>BK90</f>
        <v>0</v>
      </c>
      <c r="K90" s="140"/>
      <c r="L90" s="145"/>
      <c r="M90" s="146"/>
      <c r="N90" s="347"/>
      <c r="O90" s="347"/>
      <c r="P90" s="348">
        <f>SUM(P91:P94)</f>
        <v>0</v>
      </c>
      <c r="Q90" s="347"/>
      <c r="R90" s="348">
        <f>SUM(R91:R94)</f>
        <v>0</v>
      </c>
      <c r="S90" s="347"/>
      <c r="T90" s="147">
        <f>SUM(T91:T94)</f>
        <v>0</v>
      </c>
      <c r="AR90" s="148" t="s">
        <v>82</v>
      </c>
      <c r="AT90" s="149" t="s">
        <v>73</v>
      </c>
      <c r="AU90" s="149" t="s">
        <v>82</v>
      </c>
      <c r="AY90" s="148" t="s">
        <v>187</v>
      </c>
      <c r="BK90" s="150">
        <f>SUM(BK91:BK94)</f>
        <v>0</v>
      </c>
    </row>
    <row r="91" spans="2:65" s="1" customFormat="1" ht="16.5" customHeight="1">
      <c r="B91" s="32"/>
      <c r="C91" s="153" t="s">
        <v>194</v>
      </c>
      <c r="D91" s="153" t="s">
        <v>189</v>
      </c>
      <c r="E91" s="154" t="s">
        <v>321</v>
      </c>
      <c r="F91" s="155" t="s">
        <v>322</v>
      </c>
      <c r="G91" s="156" t="s">
        <v>313</v>
      </c>
      <c r="H91" s="157">
        <v>1</v>
      </c>
      <c r="I91" s="158"/>
      <c r="J91" s="159">
        <f>ROUND(I91*H91,2)</f>
        <v>0</v>
      </c>
      <c r="K91" s="155" t="s">
        <v>228</v>
      </c>
      <c r="L91" s="47"/>
      <c r="M91" s="160" t="s">
        <v>21</v>
      </c>
      <c r="N91" s="349" t="s">
        <v>45</v>
      </c>
      <c r="O91" s="308"/>
      <c r="P91" s="350">
        <f>O91*H91</f>
        <v>0</v>
      </c>
      <c r="Q91" s="350">
        <v>0</v>
      </c>
      <c r="R91" s="350">
        <f>Q91*H91</f>
        <v>0</v>
      </c>
      <c r="S91" s="350">
        <v>0</v>
      </c>
      <c r="T91" s="161">
        <f>S91*H91</f>
        <v>0</v>
      </c>
      <c r="AR91" s="23" t="s">
        <v>194</v>
      </c>
      <c r="AT91" s="23" t="s">
        <v>189</v>
      </c>
      <c r="AU91" s="23" t="s">
        <v>84</v>
      </c>
      <c r="AY91" s="23" t="s">
        <v>187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23" t="s">
        <v>82</v>
      </c>
      <c r="BK91" s="162">
        <f>ROUND(I91*H91,2)</f>
        <v>0</v>
      </c>
      <c r="BL91" s="23" t="s">
        <v>194</v>
      </c>
      <c r="BM91" s="23" t="s">
        <v>323</v>
      </c>
    </row>
    <row r="92" spans="2:65" s="11" customFormat="1">
      <c r="B92" s="163"/>
      <c r="C92" s="164"/>
      <c r="D92" s="165" t="s">
        <v>196</v>
      </c>
      <c r="E92" s="166" t="s">
        <v>21</v>
      </c>
      <c r="F92" s="167" t="s">
        <v>324</v>
      </c>
      <c r="G92" s="164"/>
      <c r="H92" s="166" t="s">
        <v>21</v>
      </c>
      <c r="I92" s="168"/>
      <c r="J92" s="164"/>
      <c r="K92" s="164"/>
      <c r="L92" s="169"/>
      <c r="M92" s="170"/>
      <c r="N92" s="351"/>
      <c r="O92" s="351"/>
      <c r="P92" s="351"/>
      <c r="Q92" s="351"/>
      <c r="R92" s="351"/>
      <c r="S92" s="351"/>
      <c r="T92" s="171"/>
      <c r="AT92" s="172" t="s">
        <v>196</v>
      </c>
      <c r="AU92" s="172" t="s">
        <v>84</v>
      </c>
      <c r="AV92" s="11" t="s">
        <v>82</v>
      </c>
      <c r="AW92" s="11" t="s">
        <v>37</v>
      </c>
      <c r="AX92" s="11" t="s">
        <v>74</v>
      </c>
      <c r="AY92" s="172" t="s">
        <v>187</v>
      </c>
    </row>
    <row r="93" spans="2:65" s="11" customFormat="1">
      <c r="B93" s="163"/>
      <c r="C93" s="164"/>
      <c r="D93" s="165" t="s">
        <v>196</v>
      </c>
      <c r="E93" s="166" t="s">
        <v>21</v>
      </c>
      <c r="F93" s="167" t="s">
        <v>325</v>
      </c>
      <c r="G93" s="164"/>
      <c r="H93" s="166" t="s">
        <v>21</v>
      </c>
      <c r="I93" s="168"/>
      <c r="J93" s="164"/>
      <c r="K93" s="164"/>
      <c r="L93" s="169"/>
      <c r="M93" s="170"/>
      <c r="N93" s="351"/>
      <c r="O93" s="351"/>
      <c r="P93" s="351"/>
      <c r="Q93" s="351"/>
      <c r="R93" s="351"/>
      <c r="S93" s="351"/>
      <c r="T93" s="171"/>
      <c r="AT93" s="172" t="s">
        <v>196</v>
      </c>
      <c r="AU93" s="172" t="s">
        <v>84</v>
      </c>
      <c r="AV93" s="11" t="s">
        <v>82</v>
      </c>
      <c r="AW93" s="11" t="s">
        <v>37</v>
      </c>
      <c r="AX93" s="11" t="s">
        <v>74</v>
      </c>
      <c r="AY93" s="172" t="s">
        <v>187</v>
      </c>
    </row>
    <row r="94" spans="2:65" s="12" customFormat="1">
      <c r="B94" s="173"/>
      <c r="C94" s="174"/>
      <c r="D94" s="165" t="s">
        <v>196</v>
      </c>
      <c r="E94" s="175" t="s">
        <v>21</v>
      </c>
      <c r="F94" s="176" t="s">
        <v>82</v>
      </c>
      <c r="G94" s="174"/>
      <c r="H94" s="177">
        <v>1</v>
      </c>
      <c r="I94" s="178"/>
      <c r="J94" s="174"/>
      <c r="K94" s="174"/>
      <c r="L94" s="179"/>
      <c r="M94" s="192"/>
      <c r="N94" s="193"/>
      <c r="O94" s="193"/>
      <c r="P94" s="193"/>
      <c r="Q94" s="193"/>
      <c r="R94" s="193"/>
      <c r="S94" s="193"/>
      <c r="T94" s="194"/>
      <c r="AT94" s="182" t="s">
        <v>196</v>
      </c>
      <c r="AU94" s="182" t="s">
        <v>84</v>
      </c>
      <c r="AV94" s="12" t="s">
        <v>84</v>
      </c>
      <c r="AW94" s="12" t="s">
        <v>37</v>
      </c>
      <c r="AX94" s="12" t="s">
        <v>82</v>
      </c>
      <c r="AY94" s="182" t="s">
        <v>187</v>
      </c>
    </row>
    <row r="95" spans="2:65" s="1" customFormat="1" ht="6.95" customHeight="1">
      <c r="B95" s="42"/>
      <c r="C95" s="43"/>
      <c r="D95" s="43"/>
      <c r="E95" s="43"/>
      <c r="F95" s="43"/>
      <c r="G95" s="43"/>
      <c r="H95" s="43"/>
      <c r="I95" s="108"/>
      <c r="J95" s="43"/>
      <c r="K95" s="43"/>
      <c r="L95" s="47"/>
    </row>
  </sheetData>
  <sheetProtection algorithmName="SHA-512" hashValue="LtZsJCsBYH0h+d1kIMr9h//m3AswdWJXo5mAbD5jWgfDYmSEE5PFxQS+h/Tketbic/2wm2+lVTzFNbc8mO5xmA==" saltValue="3Q8q9JFx0KHqAsb2zifVlHU+SI8sUuZQ5EjN1ljMoFVCiqXgwhtFLUnY2NvCQlI0tjznZA9EqWYy//nEzY69BQ==" spinCount="100000" sheet="1" objects="1" scenarios="1" formatColumns="0" formatRows="0" autoFilter="0"/>
  <autoFilter ref="C78:K94" xr:uid="{00000000-0009-0000-0000-000004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400-000000000000}"/>
    <hyperlink ref="G1:H1" location="C54" display="2) Rekapitulace" xr:uid="{00000000-0004-0000-0400-000001000000}"/>
    <hyperlink ref="J1" location="C78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R95"/>
  <sheetViews>
    <sheetView showGridLines="0" workbookViewId="0" xr3:uid="{78B4E459-6924-5F8B-B7BA-2DD04133E49E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96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326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ROUND(SUM(BE79:BE94), 2)</f>
        <v>0</v>
      </c>
      <c r="G30" s="308"/>
      <c r="H30" s="308"/>
      <c r="I30" s="338">
        <v>0.21</v>
      </c>
      <c r="J30" s="337">
        <f>ROUND(ROUND((SUM(BE79:BE94)),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ROUND(SUM(BF79:BF94), 2)</f>
        <v>0</v>
      </c>
      <c r="G31" s="308"/>
      <c r="H31" s="308"/>
      <c r="I31" s="338">
        <v>0.15</v>
      </c>
      <c r="J31" s="337">
        <f>ROUND(ROUND((SUM(BF79:BF94)),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ROUND(SUM(BG79:BG94),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ROUND(SUM(BH79:BH94),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ROUND(SUM(BI79:BI94),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05 - Balanční kladina Z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170</v>
      </c>
      <c r="E59" s="122"/>
      <c r="F59" s="122"/>
      <c r="G59" s="122"/>
      <c r="H59" s="122"/>
      <c r="I59" s="123"/>
      <c r="J59" s="124">
        <f>J90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>05 - Balanční kladina Z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8.9999999999999992E-5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P81+P90</f>
        <v>0</v>
      </c>
      <c r="Q80" s="347"/>
      <c r="R80" s="348">
        <f>R81+R90</f>
        <v>8.9999999999999992E-5</v>
      </c>
      <c r="S80" s="347"/>
      <c r="T80" s="147">
        <f>T81+T90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BK81+BK90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SUM(P82:P89)</f>
        <v>0</v>
      </c>
      <c r="Q81" s="347"/>
      <c r="R81" s="348">
        <f>SUM(R82:R89)</f>
        <v>8.9999999999999992E-5</v>
      </c>
      <c r="S81" s="347"/>
      <c r="T81" s="147">
        <f>SUM(T82:T89)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SUM(BK82:BK89)</f>
        <v>0</v>
      </c>
    </row>
    <row r="82" spans="2:65" s="1" customFormat="1" ht="38.25" customHeight="1">
      <c r="B82" s="32"/>
      <c r="C82" s="153" t="s">
        <v>82</v>
      </c>
      <c r="D82" s="153" t="s">
        <v>189</v>
      </c>
      <c r="E82" s="154" t="s">
        <v>205</v>
      </c>
      <c r="F82" s="155" t="s">
        <v>206</v>
      </c>
      <c r="G82" s="156" t="s">
        <v>192</v>
      </c>
      <c r="H82" s="157">
        <v>3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327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306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201</v>
      </c>
      <c r="G84" s="174"/>
      <c r="H84" s="177">
        <v>3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25.5" customHeight="1">
      <c r="B85" s="32"/>
      <c r="C85" s="153" t="s">
        <v>84</v>
      </c>
      <c r="D85" s="153" t="s">
        <v>189</v>
      </c>
      <c r="E85" s="154" t="s">
        <v>210</v>
      </c>
      <c r="F85" s="155" t="s">
        <v>211</v>
      </c>
      <c r="G85" s="156" t="s">
        <v>192</v>
      </c>
      <c r="H85" s="157">
        <v>3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328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308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2" customFormat="1">
      <c r="B87" s="173"/>
      <c r="C87" s="174"/>
      <c r="D87" s="165" t="s">
        <v>196</v>
      </c>
      <c r="E87" s="175" t="s">
        <v>21</v>
      </c>
      <c r="F87" s="176" t="s">
        <v>201</v>
      </c>
      <c r="G87" s="174"/>
      <c r="H87" s="177">
        <v>3</v>
      </c>
      <c r="I87" s="178"/>
      <c r="J87" s="174"/>
      <c r="K87" s="174"/>
      <c r="L87" s="179"/>
      <c r="M87" s="180"/>
      <c r="N87" s="352"/>
      <c r="O87" s="352"/>
      <c r="P87" s="352"/>
      <c r="Q87" s="352"/>
      <c r="R87" s="352"/>
      <c r="S87" s="352"/>
      <c r="T87" s="181"/>
      <c r="AT87" s="182" t="s">
        <v>196</v>
      </c>
      <c r="AU87" s="182" t="s">
        <v>84</v>
      </c>
      <c r="AV87" s="12" t="s">
        <v>84</v>
      </c>
      <c r="AW87" s="12" t="s">
        <v>37</v>
      </c>
      <c r="AX87" s="12" t="s">
        <v>82</v>
      </c>
      <c r="AY87" s="182" t="s">
        <v>187</v>
      </c>
    </row>
    <row r="88" spans="2:65" s="1" customFormat="1" ht="16.5" customHeight="1">
      <c r="B88" s="32"/>
      <c r="C88" s="183" t="s">
        <v>201</v>
      </c>
      <c r="D88" s="183" t="s">
        <v>215</v>
      </c>
      <c r="E88" s="184" t="s">
        <v>216</v>
      </c>
      <c r="F88" s="185" t="s">
        <v>217</v>
      </c>
      <c r="G88" s="186" t="s">
        <v>218</v>
      </c>
      <c r="H88" s="187">
        <v>0.09</v>
      </c>
      <c r="I88" s="188"/>
      <c r="J88" s="189">
        <f>ROUND(I88*H88,2)</f>
        <v>0</v>
      </c>
      <c r="K88" s="185" t="s">
        <v>193</v>
      </c>
      <c r="L88" s="190"/>
      <c r="M88" s="191" t="s">
        <v>21</v>
      </c>
      <c r="N88" s="353" t="s">
        <v>45</v>
      </c>
      <c r="O88" s="308"/>
      <c r="P88" s="350">
        <f>O88*H88</f>
        <v>0</v>
      </c>
      <c r="Q88" s="350">
        <v>1E-3</v>
      </c>
      <c r="R88" s="350">
        <f>Q88*H88</f>
        <v>8.9999999999999992E-5</v>
      </c>
      <c r="S88" s="350">
        <v>0</v>
      </c>
      <c r="T88" s="161">
        <f>S88*H88</f>
        <v>0</v>
      </c>
      <c r="AR88" s="23" t="s">
        <v>219</v>
      </c>
      <c r="AT88" s="23" t="s">
        <v>215</v>
      </c>
      <c r="AU88" s="23" t="s">
        <v>84</v>
      </c>
      <c r="AY88" s="23" t="s">
        <v>187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23" t="s">
        <v>82</v>
      </c>
      <c r="BK88" s="162">
        <f>ROUND(I88*H88,2)</f>
        <v>0</v>
      </c>
      <c r="BL88" s="23" t="s">
        <v>194</v>
      </c>
      <c r="BM88" s="23" t="s">
        <v>329</v>
      </c>
    </row>
    <row r="89" spans="2:65" s="12" customFormat="1">
      <c r="B89" s="173"/>
      <c r="C89" s="174"/>
      <c r="D89" s="165" t="s">
        <v>196</v>
      </c>
      <c r="E89" s="175" t="s">
        <v>21</v>
      </c>
      <c r="F89" s="176" t="s">
        <v>310</v>
      </c>
      <c r="G89" s="174"/>
      <c r="H89" s="177">
        <v>0.09</v>
      </c>
      <c r="I89" s="178"/>
      <c r="J89" s="174"/>
      <c r="K89" s="174"/>
      <c r="L89" s="179"/>
      <c r="M89" s="180"/>
      <c r="N89" s="352"/>
      <c r="O89" s="352"/>
      <c r="P89" s="352"/>
      <c r="Q89" s="352"/>
      <c r="R89" s="352"/>
      <c r="S89" s="352"/>
      <c r="T89" s="181"/>
      <c r="AT89" s="182" t="s">
        <v>196</v>
      </c>
      <c r="AU89" s="182" t="s">
        <v>84</v>
      </c>
      <c r="AV89" s="12" t="s">
        <v>84</v>
      </c>
      <c r="AW89" s="12" t="s">
        <v>37</v>
      </c>
      <c r="AX89" s="12" t="s">
        <v>82</v>
      </c>
      <c r="AY89" s="182" t="s">
        <v>187</v>
      </c>
    </row>
    <row r="90" spans="2:65" s="10" customFormat="1" ht="29.85" customHeight="1">
      <c r="B90" s="139"/>
      <c r="C90" s="140"/>
      <c r="D90" s="141" t="s">
        <v>73</v>
      </c>
      <c r="E90" s="151" t="s">
        <v>222</v>
      </c>
      <c r="F90" s="151" t="s">
        <v>223</v>
      </c>
      <c r="G90" s="140"/>
      <c r="H90" s="140"/>
      <c r="I90" s="143"/>
      <c r="J90" s="152">
        <f>BK90</f>
        <v>0</v>
      </c>
      <c r="K90" s="140"/>
      <c r="L90" s="145"/>
      <c r="M90" s="146"/>
      <c r="N90" s="347"/>
      <c r="O90" s="347"/>
      <c r="P90" s="348">
        <f>SUM(P91:P94)</f>
        <v>0</v>
      </c>
      <c r="Q90" s="347"/>
      <c r="R90" s="348">
        <f>SUM(R91:R94)</f>
        <v>0</v>
      </c>
      <c r="S90" s="347"/>
      <c r="T90" s="147">
        <f>SUM(T91:T94)</f>
        <v>0</v>
      </c>
      <c r="AR90" s="148" t="s">
        <v>82</v>
      </c>
      <c r="AT90" s="149" t="s">
        <v>73</v>
      </c>
      <c r="AU90" s="149" t="s">
        <v>82</v>
      </c>
      <c r="AY90" s="148" t="s">
        <v>187</v>
      </c>
      <c r="BK90" s="150">
        <f>SUM(BK91:BK94)</f>
        <v>0</v>
      </c>
    </row>
    <row r="91" spans="2:65" s="1" customFormat="1" ht="16.5" customHeight="1">
      <c r="B91" s="32"/>
      <c r="C91" s="153" t="s">
        <v>194</v>
      </c>
      <c r="D91" s="153" t="s">
        <v>189</v>
      </c>
      <c r="E91" s="154" t="s">
        <v>321</v>
      </c>
      <c r="F91" s="155" t="s">
        <v>330</v>
      </c>
      <c r="G91" s="156" t="s">
        <v>313</v>
      </c>
      <c r="H91" s="157">
        <v>1</v>
      </c>
      <c r="I91" s="158"/>
      <c r="J91" s="159">
        <f>ROUND(I91*H91,2)</f>
        <v>0</v>
      </c>
      <c r="K91" s="155" t="s">
        <v>228</v>
      </c>
      <c r="L91" s="47"/>
      <c r="M91" s="160" t="s">
        <v>21</v>
      </c>
      <c r="N91" s="349" t="s">
        <v>45</v>
      </c>
      <c r="O91" s="308"/>
      <c r="P91" s="350">
        <f>O91*H91</f>
        <v>0</v>
      </c>
      <c r="Q91" s="350">
        <v>0</v>
      </c>
      <c r="R91" s="350">
        <f>Q91*H91</f>
        <v>0</v>
      </c>
      <c r="S91" s="350">
        <v>0</v>
      </c>
      <c r="T91" s="161">
        <f>S91*H91</f>
        <v>0</v>
      </c>
      <c r="AR91" s="23" t="s">
        <v>194</v>
      </c>
      <c r="AT91" s="23" t="s">
        <v>189</v>
      </c>
      <c r="AU91" s="23" t="s">
        <v>84</v>
      </c>
      <c r="AY91" s="23" t="s">
        <v>187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23" t="s">
        <v>82</v>
      </c>
      <c r="BK91" s="162">
        <f>ROUND(I91*H91,2)</f>
        <v>0</v>
      </c>
      <c r="BL91" s="23" t="s">
        <v>194</v>
      </c>
      <c r="BM91" s="23" t="s">
        <v>331</v>
      </c>
    </row>
    <row r="92" spans="2:65" s="11" customFormat="1">
      <c r="B92" s="163"/>
      <c r="C92" s="164"/>
      <c r="D92" s="165" t="s">
        <v>196</v>
      </c>
      <c r="E92" s="166" t="s">
        <v>21</v>
      </c>
      <c r="F92" s="167" t="s">
        <v>332</v>
      </c>
      <c r="G92" s="164"/>
      <c r="H92" s="166" t="s">
        <v>21</v>
      </c>
      <c r="I92" s="168"/>
      <c r="J92" s="164"/>
      <c r="K92" s="164"/>
      <c r="L92" s="169"/>
      <c r="M92" s="170"/>
      <c r="N92" s="351"/>
      <c r="O92" s="351"/>
      <c r="P92" s="351"/>
      <c r="Q92" s="351"/>
      <c r="R92" s="351"/>
      <c r="S92" s="351"/>
      <c r="T92" s="171"/>
      <c r="AT92" s="172" t="s">
        <v>196</v>
      </c>
      <c r="AU92" s="172" t="s">
        <v>84</v>
      </c>
      <c r="AV92" s="11" t="s">
        <v>82</v>
      </c>
      <c r="AW92" s="11" t="s">
        <v>37</v>
      </c>
      <c r="AX92" s="11" t="s">
        <v>74</v>
      </c>
      <c r="AY92" s="172" t="s">
        <v>187</v>
      </c>
    </row>
    <row r="93" spans="2:65" s="11" customFormat="1">
      <c r="B93" s="163"/>
      <c r="C93" s="164"/>
      <c r="D93" s="165" t="s">
        <v>196</v>
      </c>
      <c r="E93" s="166" t="s">
        <v>21</v>
      </c>
      <c r="F93" s="167" t="s">
        <v>333</v>
      </c>
      <c r="G93" s="164"/>
      <c r="H93" s="166" t="s">
        <v>21</v>
      </c>
      <c r="I93" s="168"/>
      <c r="J93" s="164"/>
      <c r="K93" s="164"/>
      <c r="L93" s="169"/>
      <c r="M93" s="170"/>
      <c r="N93" s="351"/>
      <c r="O93" s="351"/>
      <c r="P93" s="351"/>
      <c r="Q93" s="351"/>
      <c r="R93" s="351"/>
      <c r="S93" s="351"/>
      <c r="T93" s="171"/>
      <c r="AT93" s="172" t="s">
        <v>196</v>
      </c>
      <c r="AU93" s="172" t="s">
        <v>84</v>
      </c>
      <c r="AV93" s="11" t="s">
        <v>82</v>
      </c>
      <c r="AW93" s="11" t="s">
        <v>37</v>
      </c>
      <c r="AX93" s="11" t="s">
        <v>74</v>
      </c>
      <c r="AY93" s="172" t="s">
        <v>187</v>
      </c>
    </row>
    <row r="94" spans="2:65" s="12" customFormat="1">
      <c r="B94" s="173"/>
      <c r="C94" s="174"/>
      <c r="D94" s="165" t="s">
        <v>196</v>
      </c>
      <c r="E94" s="175" t="s">
        <v>21</v>
      </c>
      <c r="F94" s="176" t="s">
        <v>82</v>
      </c>
      <c r="G94" s="174"/>
      <c r="H94" s="177">
        <v>1</v>
      </c>
      <c r="I94" s="178"/>
      <c r="J94" s="174"/>
      <c r="K94" s="174"/>
      <c r="L94" s="179"/>
      <c r="M94" s="192"/>
      <c r="N94" s="193"/>
      <c r="O94" s="193"/>
      <c r="P94" s="193"/>
      <c r="Q94" s="193"/>
      <c r="R94" s="193"/>
      <c r="S94" s="193"/>
      <c r="T94" s="194"/>
      <c r="AT94" s="182" t="s">
        <v>196</v>
      </c>
      <c r="AU94" s="182" t="s">
        <v>84</v>
      </c>
      <c r="AV94" s="12" t="s">
        <v>84</v>
      </c>
      <c r="AW94" s="12" t="s">
        <v>37</v>
      </c>
      <c r="AX94" s="12" t="s">
        <v>82</v>
      </c>
      <c r="AY94" s="182" t="s">
        <v>187</v>
      </c>
    </row>
    <row r="95" spans="2:65" s="1" customFormat="1" ht="6.95" customHeight="1">
      <c r="B95" s="42"/>
      <c r="C95" s="43"/>
      <c r="D95" s="43"/>
      <c r="E95" s="43"/>
      <c r="F95" s="43"/>
      <c r="G95" s="43"/>
      <c r="H95" s="43"/>
      <c r="I95" s="108"/>
      <c r="J95" s="43"/>
      <c r="K95" s="43"/>
      <c r="L95" s="47"/>
    </row>
  </sheetData>
  <sheetProtection algorithmName="SHA-512" hashValue="IA1b/IIXTNFuHWqrlyKzSWOlPsGyEZ9gAlmTq2sUYs1lzT8A/Fja937uje9euLI8te0GuOfntYA9O59SH1BYZg==" saltValue="b3mixxZDPnPdHkr0AYZLJcrTA+dTcIRIZT6FxBEo3kvQSqdgU0ed8omnEDvcNa3lMzN0vlHPNnt+dgpj8ZXE9g==" spinCount="100000" sheet="1" objects="1" scenarios="1" formatColumns="0" formatRows="0" autoFilter="0"/>
  <autoFilter ref="C78:K94" xr:uid="{00000000-0009-0000-0000-000005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500-000000000000}"/>
    <hyperlink ref="G1:H1" location="C54" display="2) Rekapitulace" xr:uid="{00000000-0004-0000-0500-000001000000}"/>
    <hyperlink ref="J1" location="C78" display="3) Soupis prací" xr:uid="{00000000-0004-0000-0500-000002000000}"/>
    <hyperlink ref="L1:V1" location="'Rekapitulace stavby'!C2" display="Rekapitulace stavby" xr:uid="{00000000-0004-0000-05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R85"/>
  <sheetViews>
    <sheetView showGridLines="0" workbookViewId="0" xr3:uid="{9B253EF2-77E0-53E3-AE26-4D66ECD923F3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99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334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ROUND(J78,2)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ROUND(SUM(BE78:BE84), 2)</f>
        <v>0</v>
      </c>
      <c r="G30" s="308"/>
      <c r="H30" s="308"/>
      <c r="I30" s="338">
        <v>0.21</v>
      </c>
      <c r="J30" s="337">
        <f>ROUND(ROUND((SUM(BE78:BE84)),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ROUND(SUM(BF78:BF84), 2)</f>
        <v>0</v>
      </c>
      <c r="G31" s="308"/>
      <c r="H31" s="308"/>
      <c r="I31" s="338">
        <v>0.15</v>
      </c>
      <c r="J31" s="337">
        <f>ROUND(ROUND((SUM(BF78:BF84)),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ROUND(SUM(BG78:BG84),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ROUND(SUM(BH78:BH84),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ROUND(SUM(BI78:BI84),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06 - Balanční prvek had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J78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J79</f>
        <v>0</v>
      </c>
      <c r="K57" s="119"/>
    </row>
    <row r="58" spans="2:47" s="8" customFormat="1" ht="19.899999999999999" customHeight="1">
      <c r="B58" s="120"/>
      <c r="C58" s="346"/>
      <c r="D58" s="121" t="s">
        <v>170</v>
      </c>
      <c r="E58" s="122"/>
      <c r="F58" s="122"/>
      <c r="G58" s="122"/>
      <c r="H58" s="122"/>
      <c r="I58" s="123"/>
      <c r="J58" s="124">
        <f>J80</f>
        <v>0</v>
      </c>
      <c r="K58" s="125"/>
    </row>
    <row r="59" spans="2:47" s="1" customFormat="1" ht="21.75" customHeight="1">
      <c r="B59" s="32"/>
      <c r="C59" s="308"/>
      <c r="D59" s="308"/>
      <c r="E59" s="308"/>
      <c r="F59" s="308"/>
      <c r="G59" s="308"/>
      <c r="H59" s="308"/>
      <c r="I59" s="326"/>
      <c r="J59" s="308"/>
      <c r="K59" s="35"/>
    </row>
    <row r="60" spans="2:47" s="1" customFormat="1" ht="6.95" customHeight="1">
      <c r="B60" s="42"/>
      <c r="C60" s="43"/>
      <c r="D60" s="43"/>
      <c r="E60" s="43"/>
      <c r="F60" s="43"/>
      <c r="G60" s="43"/>
      <c r="H60" s="43"/>
      <c r="I60" s="108"/>
      <c r="J60" s="43"/>
      <c r="K60" s="44"/>
    </row>
    <row r="64" spans="2:47" s="1" customFormat="1" ht="6.95" customHeight="1">
      <c r="B64" s="45"/>
      <c r="C64" s="46"/>
      <c r="D64" s="46"/>
      <c r="E64" s="46"/>
      <c r="F64" s="46"/>
      <c r="G64" s="46"/>
      <c r="H64" s="46"/>
      <c r="I64" s="111"/>
      <c r="J64" s="46"/>
      <c r="K64" s="46"/>
      <c r="L64" s="47"/>
    </row>
    <row r="65" spans="2:63" s="1" customFormat="1" ht="36.950000000000003" customHeight="1">
      <c r="B65" s="32"/>
      <c r="C65" s="48" t="s">
        <v>171</v>
      </c>
      <c r="D65" s="49"/>
      <c r="E65" s="49"/>
      <c r="F65" s="49"/>
      <c r="G65" s="49"/>
      <c r="H65" s="49"/>
      <c r="I65" s="126"/>
      <c r="J65" s="49"/>
      <c r="K65" s="49"/>
      <c r="L65" s="47"/>
    </row>
    <row r="66" spans="2:63" s="1" customFormat="1" ht="6.95" customHeight="1">
      <c r="B66" s="32"/>
      <c r="C66" s="49"/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14.45" customHeight="1">
      <c r="B67" s="32"/>
      <c r="C67" s="51" t="s">
        <v>18</v>
      </c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6.5" customHeight="1">
      <c r="B68" s="32"/>
      <c r="C68" s="49"/>
      <c r="D68" s="49"/>
      <c r="E68" s="281" t="str">
        <f>E7</f>
        <v>Rekonstrukce zahrady mateřské školky Šponarova</v>
      </c>
      <c r="F68" s="282"/>
      <c r="G68" s="282"/>
      <c r="H68" s="282"/>
      <c r="I68" s="126"/>
      <c r="J68" s="49"/>
      <c r="K68" s="49"/>
      <c r="L68" s="47"/>
    </row>
    <row r="69" spans="2:63" s="1" customFormat="1" ht="14.45" customHeight="1">
      <c r="B69" s="32"/>
      <c r="C69" s="51" t="s">
        <v>161</v>
      </c>
      <c r="D69" s="49"/>
      <c r="E69" s="49"/>
      <c r="F69" s="49"/>
      <c r="G69" s="49"/>
      <c r="H69" s="49"/>
      <c r="I69" s="126"/>
      <c r="J69" s="49"/>
      <c r="K69" s="49"/>
      <c r="L69" s="47"/>
    </row>
    <row r="70" spans="2:63" s="1" customFormat="1" ht="17.25" customHeight="1">
      <c r="B70" s="32"/>
      <c r="C70" s="49"/>
      <c r="D70" s="49"/>
      <c r="E70" s="274" t="str">
        <f>E9</f>
        <v>06 - Balanční prvek had</v>
      </c>
      <c r="F70" s="283"/>
      <c r="G70" s="283"/>
      <c r="H70" s="283"/>
      <c r="I70" s="126"/>
      <c r="J70" s="49"/>
      <c r="K70" s="49"/>
      <c r="L70" s="47"/>
    </row>
    <row r="71" spans="2:63" s="1" customFormat="1" ht="6.95" customHeight="1">
      <c r="B71" s="32"/>
      <c r="C71" s="49"/>
      <c r="D71" s="49"/>
      <c r="E71" s="49"/>
      <c r="F71" s="49"/>
      <c r="G71" s="49"/>
      <c r="H71" s="49"/>
      <c r="I71" s="126"/>
      <c r="J71" s="49"/>
      <c r="K71" s="49"/>
      <c r="L71" s="47"/>
    </row>
    <row r="72" spans="2:63" s="1" customFormat="1" ht="18" customHeight="1">
      <c r="B72" s="32"/>
      <c r="C72" s="51" t="s">
        <v>23</v>
      </c>
      <c r="D72" s="49"/>
      <c r="E72" s="49"/>
      <c r="F72" s="127" t="str">
        <f>F12</f>
        <v>Ul. Šponarova 1503/16</v>
      </c>
      <c r="G72" s="49"/>
      <c r="H72" s="49"/>
      <c r="I72" s="128" t="s">
        <v>25</v>
      </c>
      <c r="J72" s="59" t="str">
        <f>IF(J12="","",J12)</f>
        <v>2. 12. 2018</v>
      </c>
      <c r="K72" s="49"/>
      <c r="L72" s="47"/>
    </row>
    <row r="73" spans="2:63" s="1" customFormat="1" ht="6.95" customHeight="1">
      <c r="B73" s="32"/>
      <c r="C73" s="49"/>
      <c r="D73" s="49"/>
      <c r="E73" s="49"/>
      <c r="F73" s="49"/>
      <c r="G73" s="49"/>
      <c r="H73" s="49"/>
      <c r="I73" s="126"/>
      <c r="J73" s="49"/>
      <c r="K73" s="49"/>
      <c r="L73" s="47"/>
    </row>
    <row r="74" spans="2:63" s="1" customFormat="1">
      <c r="B74" s="32"/>
      <c r="C74" s="51" t="s">
        <v>27</v>
      </c>
      <c r="D74" s="49"/>
      <c r="E74" s="49"/>
      <c r="F74" s="127" t="str">
        <f>E15</f>
        <v>MŠ Harmonie</v>
      </c>
      <c r="G74" s="49"/>
      <c r="H74" s="49"/>
      <c r="I74" s="128" t="s">
        <v>34</v>
      </c>
      <c r="J74" s="127" t="str">
        <f>E21</f>
        <v>Ing. Dagmar Rudolfová, Ing. Miroslava Najman</v>
      </c>
      <c r="K74" s="49"/>
      <c r="L74" s="47"/>
    </row>
    <row r="75" spans="2:63" s="1" customFormat="1" ht="14.45" customHeight="1">
      <c r="B75" s="32"/>
      <c r="C75" s="51" t="s">
        <v>32</v>
      </c>
      <c r="D75" s="49"/>
      <c r="E75" s="49"/>
      <c r="F75" s="127" t="str">
        <f>IF(E18="","",E18)</f>
        <v/>
      </c>
      <c r="G75" s="49"/>
      <c r="H75" s="49"/>
      <c r="I75" s="126"/>
      <c r="J75" s="49"/>
      <c r="K75" s="49"/>
      <c r="L75" s="47"/>
    </row>
    <row r="76" spans="2:63" s="1" customFormat="1" ht="10.35" customHeight="1">
      <c r="B76" s="32"/>
      <c r="C76" s="49"/>
      <c r="D76" s="49"/>
      <c r="E76" s="49"/>
      <c r="F76" s="49"/>
      <c r="G76" s="49"/>
      <c r="H76" s="49"/>
      <c r="I76" s="126"/>
      <c r="J76" s="49"/>
      <c r="K76" s="49"/>
      <c r="L76" s="47"/>
    </row>
    <row r="77" spans="2:63" s="9" customFormat="1" ht="29.25" customHeight="1">
      <c r="B77" s="129"/>
      <c r="C77" s="130" t="s">
        <v>172</v>
      </c>
      <c r="D77" s="131" t="s">
        <v>59</v>
      </c>
      <c r="E77" s="131" t="s">
        <v>55</v>
      </c>
      <c r="F77" s="131" t="s">
        <v>173</v>
      </c>
      <c r="G77" s="131" t="s">
        <v>174</v>
      </c>
      <c r="H77" s="131" t="s">
        <v>175</v>
      </c>
      <c r="I77" s="132" t="s">
        <v>176</v>
      </c>
      <c r="J77" s="131" t="s">
        <v>165</v>
      </c>
      <c r="K77" s="133" t="s">
        <v>177</v>
      </c>
      <c r="L77" s="134"/>
      <c r="M77" s="66" t="s">
        <v>178</v>
      </c>
      <c r="N77" s="67" t="s">
        <v>44</v>
      </c>
      <c r="O77" s="67" t="s">
        <v>179</v>
      </c>
      <c r="P77" s="67" t="s">
        <v>180</v>
      </c>
      <c r="Q77" s="67" t="s">
        <v>181</v>
      </c>
      <c r="R77" s="67" t="s">
        <v>182</v>
      </c>
      <c r="S77" s="67" t="s">
        <v>183</v>
      </c>
      <c r="T77" s="68" t="s">
        <v>184</v>
      </c>
    </row>
    <row r="78" spans="2:63" s="1" customFormat="1" ht="29.25" customHeight="1">
      <c r="B78" s="32"/>
      <c r="C78" s="72" t="s">
        <v>166</v>
      </c>
      <c r="D78" s="49"/>
      <c r="E78" s="49"/>
      <c r="F78" s="49"/>
      <c r="G78" s="49"/>
      <c r="H78" s="49"/>
      <c r="I78" s="126"/>
      <c r="J78" s="135">
        <f>BK78</f>
        <v>0</v>
      </c>
      <c r="K78" s="49"/>
      <c r="L78" s="47"/>
      <c r="M78" s="69"/>
      <c r="N78" s="70"/>
      <c r="O78" s="70"/>
      <c r="P78" s="136">
        <f>P79</f>
        <v>0</v>
      </c>
      <c r="Q78" s="70"/>
      <c r="R78" s="136">
        <f>R79</f>
        <v>0</v>
      </c>
      <c r="S78" s="70"/>
      <c r="T78" s="137">
        <f>T79</f>
        <v>0</v>
      </c>
      <c r="AT78" s="23" t="s">
        <v>73</v>
      </c>
      <c r="AU78" s="23" t="s">
        <v>167</v>
      </c>
      <c r="BK78" s="138">
        <f>BK79</f>
        <v>0</v>
      </c>
    </row>
    <row r="79" spans="2:63" s="10" customFormat="1" ht="37.35" customHeight="1">
      <c r="B79" s="139"/>
      <c r="C79" s="140"/>
      <c r="D79" s="141" t="s">
        <v>73</v>
      </c>
      <c r="E79" s="142" t="s">
        <v>185</v>
      </c>
      <c r="F79" s="142" t="s">
        <v>186</v>
      </c>
      <c r="G79" s="140"/>
      <c r="H79" s="140"/>
      <c r="I79" s="143"/>
      <c r="J79" s="144">
        <f>BK79</f>
        <v>0</v>
      </c>
      <c r="K79" s="140"/>
      <c r="L79" s="145"/>
      <c r="M79" s="146"/>
      <c r="N79" s="347"/>
      <c r="O79" s="347"/>
      <c r="P79" s="348">
        <f>P80</f>
        <v>0</v>
      </c>
      <c r="Q79" s="347"/>
      <c r="R79" s="348">
        <f>R80</f>
        <v>0</v>
      </c>
      <c r="S79" s="347"/>
      <c r="T79" s="147">
        <f>T80</f>
        <v>0</v>
      </c>
      <c r="AR79" s="148" t="s">
        <v>82</v>
      </c>
      <c r="AT79" s="149" t="s">
        <v>73</v>
      </c>
      <c r="AU79" s="149" t="s">
        <v>74</v>
      </c>
      <c r="AY79" s="148" t="s">
        <v>187</v>
      </c>
      <c r="BK79" s="150">
        <f>BK80</f>
        <v>0</v>
      </c>
    </row>
    <row r="80" spans="2:63" s="10" customFormat="1" ht="19.899999999999999" customHeight="1">
      <c r="B80" s="139"/>
      <c r="C80" s="140"/>
      <c r="D80" s="141" t="s">
        <v>73</v>
      </c>
      <c r="E80" s="151" t="s">
        <v>222</v>
      </c>
      <c r="F80" s="151" t="s">
        <v>223</v>
      </c>
      <c r="G80" s="140"/>
      <c r="H80" s="140"/>
      <c r="I80" s="143"/>
      <c r="J80" s="152">
        <f>BK80</f>
        <v>0</v>
      </c>
      <c r="K80" s="140"/>
      <c r="L80" s="145"/>
      <c r="M80" s="146"/>
      <c r="N80" s="347"/>
      <c r="O80" s="347"/>
      <c r="P80" s="348">
        <f>SUM(P81:P84)</f>
        <v>0</v>
      </c>
      <c r="Q80" s="347"/>
      <c r="R80" s="348">
        <f>SUM(R81:R84)</f>
        <v>0</v>
      </c>
      <c r="S80" s="347"/>
      <c r="T80" s="147">
        <f>SUM(T81:T84)</f>
        <v>0</v>
      </c>
      <c r="AR80" s="148" t="s">
        <v>82</v>
      </c>
      <c r="AT80" s="149" t="s">
        <v>73</v>
      </c>
      <c r="AU80" s="149" t="s">
        <v>82</v>
      </c>
      <c r="AY80" s="148" t="s">
        <v>187</v>
      </c>
      <c r="BK80" s="150">
        <f>SUM(BK81:BK84)</f>
        <v>0</v>
      </c>
    </row>
    <row r="81" spans="2:65" s="1" customFormat="1" ht="16.5" customHeight="1">
      <c r="B81" s="32"/>
      <c r="C81" s="153" t="s">
        <v>82</v>
      </c>
      <c r="D81" s="153" t="s">
        <v>189</v>
      </c>
      <c r="E81" s="154" t="s">
        <v>321</v>
      </c>
      <c r="F81" s="155" t="s">
        <v>335</v>
      </c>
      <c r="G81" s="156" t="s">
        <v>313</v>
      </c>
      <c r="H81" s="157">
        <v>1</v>
      </c>
      <c r="I81" s="158"/>
      <c r="J81" s="159">
        <f>ROUND(I81*H81,2)</f>
        <v>0</v>
      </c>
      <c r="K81" s="155" t="s">
        <v>228</v>
      </c>
      <c r="L81" s="47"/>
      <c r="M81" s="160" t="s">
        <v>21</v>
      </c>
      <c r="N81" s="349" t="s">
        <v>45</v>
      </c>
      <c r="O81" s="308"/>
      <c r="P81" s="350">
        <f>O81*H81</f>
        <v>0</v>
      </c>
      <c r="Q81" s="350">
        <v>0</v>
      </c>
      <c r="R81" s="350">
        <f>Q81*H81</f>
        <v>0</v>
      </c>
      <c r="S81" s="350">
        <v>0</v>
      </c>
      <c r="T81" s="161">
        <f>S81*H81</f>
        <v>0</v>
      </c>
      <c r="AR81" s="23" t="s">
        <v>194</v>
      </c>
      <c r="AT81" s="23" t="s">
        <v>189</v>
      </c>
      <c r="AU81" s="23" t="s">
        <v>84</v>
      </c>
      <c r="AY81" s="23" t="s">
        <v>187</v>
      </c>
      <c r="BE81" s="162">
        <f>IF(N81="základní",J81,0)</f>
        <v>0</v>
      </c>
      <c r="BF81" s="162">
        <f>IF(N81="snížená",J81,0)</f>
        <v>0</v>
      </c>
      <c r="BG81" s="162">
        <f>IF(N81="zákl. přenesená",J81,0)</f>
        <v>0</v>
      </c>
      <c r="BH81" s="162">
        <f>IF(N81="sníž. přenesená",J81,0)</f>
        <v>0</v>
      </c>
      <c r="BI81" s="162">
        <f>IF(N81="nulová",J81,0)</f>
        <v>0</v>
      </c>
      <c r="BJ81" s="23" t="s">
        <v>82</v>
      </c>
      <c r="BK81" s="162">
        <f>ROUND(I81*H81,2)</f>
        <v>0</v>
      </c>
      <c r="BL81" s="23" t="s">
        <v>194</v>
      </c>
      <c r="BM81" s="23" t="s">
        <v>336</v>
      </c>
    </row>
    <row r="82" spans="2:65" s="11" customFormat="1">
      <c r="B82" s="163"/>
      <c r="C82" s="164"/>
      <c r="D82" s="165" t="s">
        <v>196</v>
      </c>
      <c r="E82" s="166" t="s">
        <v>21</v>
      </c>
      <c r="F82" s="167" t="s">
        <v>337</v>
      </c>
      <c r="G82" s="164"/>
      <c r="H82" s="166" t="s">
        <v>21</v>
      </c>
      <c r="I82" s="168"/>
      <c r="J82" s="164"/>
      <c r="K82" s="164"/>
      <c r="L82" s="169"/>
      <c r="M82" s="170"/>
      <c r="N82" s="351"/>
      <c r="O82" s="351"/>
      <c r="P82" s="351"/>
      <c r="Q82" s="351"/>
      <c r="R82" s="351"/>
      <c r="S82" s="351"/>
      <c r="T82" s="171"/>
      <c r="AT82" s="172" t="s">
        <v>196</v>
      </c>
      <c r="AU82" s="172" t="s">
        <v>84</v>
      </c>
      <c r="AV82" s="11" t="s">
        <v>82</v>
      </c>
      <c r="AW82" s="11" t="s">
        <v>37</v>
      </c>
      <c r="AX82" s="11" t="s">
        <v>74</v>
      </c>
      <c r="AY82" s="172" t="s">
        <v>187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338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82</v>
      </c>
      <c r="G84" s="174"/>
      <c r="H84" s="177">
        <v>1</v>
      </c>
      <c r="I84" s="178"/>
      <c r="J84" s="174"/>
      <c r="K84" s="174"/>
      <c r="L84" s="179"/>
      <c r="M84" s="192"/>
      <c r="N84" s="193"/>
      <c r="O84" s="193"/>
      <c r="P84" s="193"/>
      <c r="Q84" s="193"/>
      <c r="R84" s="193"/>
      <c r="S84" s="193"/>
      <c r="T84" s="194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6.95" customHeight="1">
      <c r="B85" s="42"/>
      <c r="C85" s="43"/>
      <c r="D85" s="43"/>
      <c r="E85" s="43"/>
      <c r="F85" s="43"/>
      <c r="G85" s="43"/>
      <c r="H85" s="43"/>
      <c r="I85" s="108"/>
      <c r="J85" s="43"/>
      <c r="K85" s="43"/>
      <c r="L85" s="47"/>
    </row>
  </sheetData>
  <sheetProtection algorithmName="SHA-512" hashValue="L+ng+e5kMkP1Y5qOPpOLw9PoZXTDVuqDZyVqTuIsRCOtIDqwgxwTcpxtqBKYOKvKAN4Mdx6Q4/jMiA6TT4dWHA==" saltValue="0eArYqIZljqPMOtS1eJZQbQKKO0UsWR+xEwP0/ZsN1cxzgmpQimO7Pjy9kxwhPv86PMhYOcSKm7T3VhH3CSrww==" spinCount="100000" sheet="1" objects="1" scenarios="1" formatColumns="0" formatRows="0" autoFilter="0"/>
  <autoFilter ref="C77:K84" xr:uid="{00000000-0009-0000-0000-000006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600-000000000000}"/>
    <hyperlink ref="G1:H1" location="C54" display="2) Rekapitulace" xr:uid="{00000000-0004-0000-0600-000001000000}"/>
    <hyperlink ref="J1" location="C77" display="3) Soupis prací" xr:uid="{00000000-0004-0000-0600-000002000000}"/>
    <hyperlink ref="L1:V1" location="'Rekapitulace stavby'!C2" display="Rekapitulace stavby" xr:uid="{00000000-0004-0000-06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R93"/>
  <sheetViews>
    <sheetView showGridLines="0" workbookViewId="0" xr3:uid="{85D5C41F-068E-5C55-9968-509E7C2A5619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102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339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ROUND(J78,2)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ROUND(SUM(BE78:BE92), 2)</f>
        <v>0</v>
      </c>
      <c r="G30" s="308"/>
      <c r="H30" s="308"/>
      <c r="I30" s="338">
        <v>0.21</v>
      </c>
      <c r="J30" s="337">
        <f>ROUND(ROUND((SUM(BE78:BE92)),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ROUND(SUM(BF78:BF92), 2)</f>
        <v>0</v>
      </c>
      <c r="G31" s="308"/>
      <c r="H31" s="308"/>
      <c r="I31" s="338">
        <v>0.15</v>
      </c>
      <c r="J31" s="337">
        <f>ROUND(ROUND((SUM(BF78:BF92)),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ROUND(SUM(BG78:BG92),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ROUND(SUM(BH78:BH92),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ROUND(SUM(BI78:BI92),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07 - Špalky z akátu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J78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J79</f>
        <v>0</v>
      </c>
      <c r="K57" s="119"/>
    </row>
    <row r="58" spans="2:47" s="8" customFormat="1" ht="19.899999999999999" customHeight="1">
      <c r="B58" s="120"/>
      <c r="C58" s="346"/>
      <c r="D58" s="121" t="s">
        <v>170</v>
      </c>
      <c r="E58" s="122"/>
      <c r="F58" s="122"/>
      <c r="G58" s="122"/>
      <c r="H58" s="122"/>
      <c r="I58" s="123"/>
      <c r="J58" s="124">
        <f>J80</f>
        <v>0</v>
      </c>
      <c r="K58" s="125"/>
    </row>
    <row r="59" spans="2:47" s="1" customFormat="1" ht="21.75" customHeight="1">
      <c r="B59" s="32"/>
      <c r="C59" s="308"/>
      <c r="D59" s="308"/>
      <c r="E59" s="308"/>
      <c r="F59" s="308"/>
      <c r="G59" s="308"/>
      <c r="H59" s="308"/>
      <c r="I59" s="326"/>
      <c r="J59" s="308"/>
      <c r="K59" s="35"/>
    </row>
    <row r="60" spans="2:47" s="1" customFormat="1" ht="6.95" customHeight="1">
      <c r="B60" s="42"/>
      <c r="C60" s="43"/>
      <c r="D60" s="43"/>
      <c r="E60" s="43"/>
      <c r="F60" s="43"/>
      <c r="G60" s="43"/>
      <c r="H60" s="43"/>
      <c r="I60" s="108"/>
      <c r="J60" s="43"/>
      <c r="K60" s="44"/>
    </row>
    <row r="64" spans="2:47" s="1" customFormat="1" ht="6.95" customHeight="1">
      <c r="B64" s="45"/>
      <c r="C64" s="46"/>
      <c r="D64" s="46"/>
      <c r="E64" s="46"/>
      <c r="F64" s="46"/>
      <c r="G64" s="46"/>
      <c r="H64" s="46"/>
      <c r="I64" s="111"/>
      <c r="J64" s="46"/>
      <c r="K64" s="46"/>
      <c r="L64" s="47"/>
    </row>
    <row r="65" spans="2:63" s="1" customFormat="1" ht="36.950000000000003" customHeight="1">
      <c r="B65" s="32"/>
      <c r="C65" s="48" t="s">
        <v>171</v>
      </c>
      <c r="D65" s="49"/>
      <c r="E65" s="49"/>
      <c r="F65" s="49"/>
      <c r="G65" s="49"/>
      <c r="H65" s="49"/>
      <c r="I65" s="126"/>
      <c r="J65" s="49"/>
      <c r="K65" s="49"/>
      <c r="L65" s="47"/>
    </row>
    <row r="66" spans="2:63" s="1" customFormat="1" ht="6.95" customHeight="1">
      <c r="B66" s="32"/>
      <c r="C66" s="49"/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14.45" customHeight="1">
      <c r="B67" s="32"/>
      <c r="C67" s="51" t="s">
        <v>18</v>
      </c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6.5" customHeight="1">
      <c r="B68" s="32"/>
      <c r="C68" s="49"/>
      <c r="D68" s="49"/>
      <c r="E68" s="281" t="str">
        <f>E7</f>
        <v>Rekonstrukce zahrady mateřské školky Šponarova</v>
      </c>
      <c r="F68" s="282"/>
      <c r="G68" s="282"/>
      <c r="H68" s="282"/>
      <c r="I68" s="126"/>
      <c r="J68" s="49"/>
      <c r="K68" s="49"/>
      <c r="L68" s="47"/>
    </row>
    <row r="69" spans="2:63" s="1" customFormat="1" ht="14.45" customHeight="1">
      <c r="B69" s="32"/>
      <c r="C69" s="51" t="s">
        <v>161</v>
      </c>
      <c r="D69" s="49"/>
      <c r="E69" s="49"/>
      <c r="F69" s="49"/>
      <c r="G69" s="49"/>
      <c r="H69" s="49"/>
      <c r="I69" s="126"/>
      <c r="J69" s="49"/>
      <c r="K69" s="49"/>
      <c r="L69" s="47"/>
    </row>
    <row r="70" spans="2:63" s="1" customFormat="1" ht="17.25" customHeight="1">
      <c r="B70" s="32"/>
      <c r="C70" s="49"/>
      <c r="D70" s="49"/>
      <c r="E70" s="274" t="str">
        <f>E9</f>
        <v>07 - Špalky z akátu</v>
      </c>
      <c r="F70" s="283"/>
      <c r="G70" s="283"/>
      <c r="H70" s="283"/>
      <c r="I70" s="126"/>
      <c r="J70" s="49"/>
      <c r="K70" s="49"/>
      <c r="L70" s="47"/>
    </row>
    <row r="71" spans="2:63" s="1" customFormat="1" ht="6.95" customHeight="1">
      <c r="B71" s="32"/>
      <c r="C71" s="49"/>
      <c r="D71" s="49"/>
      <c r="E71" s="49"/>
      <c r="F71" s="49"/>
      <c r="G71" s="49"/>
      <c r="H71" s="49"/>
      <c r="I71" s="126"/>
      <c r="J71" s="49"/>
      <c r="K71" s="49"/>
      <c r="L71" s="47"/>
    </row>
    <row r="72" spans="2:63" s="1" customFormat="1" ht="18" customHeight="1">
      <c r="B72" s="32"/>
      <c r="C72" s="51" t="s">
        <v>23</v>
      </c>
      <c r="D72" s="49"/>
      <c r="E72" s="49"/>
      <c r="F72" s="127" t="str">
        <f>F12</f>
        <v>Ul. Šponarova 1503/16</v>
      </c>
      <c r="G72" s="49"/>
      <c r="H72" s="49"/>
      <c r="I72" s="128" t="s">
        <v>25</v>
      </c>
      <c r="J72" s="59" t="str">
        <f>IF(J12="","",J12)</f>
        <v>2. 12. 2018</v>
      </c>
      <c r="K72" s="49"/>
      <c r="L72" s="47"/>
    </row>
    <row r="73" spans="2:63" s="1" customFormat="1" ht="6.95" customHeight="1">
      <c r="B73" s="32"/>
      <c r="C73" s="49"/>
      <c r="D73" s="49"/>
      <c r="E73" s="49"/>
      <c r="F73" s="49"/>
      <c r="G73" s="49"/>
      <c r="H73" s="49"/>
      <c r="I73" s="126"/>
      <c r="J73" s="49"/>
      <c r="K73" s="49"/>
      <c r="L73" s="47"/>
    </row>
    <row r="74" spans="2:63" s="1" customFormat="1">
      <c r="B74" s="32"/>
      <c r="C74" s="51" t="s">
        <v>27</v>
      </c>
      <c r="D74" s="49"/>
      <c r="E74" s="49"/>
      <c r="F74" s="127" t="str">
        <f>E15</f>
        <v>MŠ Harmonie</v>
      </c>
      <c r="G74" s="49"/>
      <c r="H74" s="49"/>
      <c r="I74" s="128" t="s">
        <v>34</v>
      </c>
      <c r="J74" s="127" t="str">
        <f>E21</f>
        <v>Ing. Dagmar Rudolfová, Ing. Miroslava Najman</v>
      </c>
      <c r="K74" s="49"/>
      <c r="L74" s="47"/>
    </row>
    <row r="75" spans="2:63" s="1" customFormat="1" ht="14.45" customHeight="1">
      <c r="B75" s="32"/>
      <c r="C75" s="51" t="s">
        <v>32</v>
      </c>
      <c r="D75" s="49"/>
      <c r="E75" s="49"/>
      <c r="F75" s="127" t="str">
        <f>IF(E18="","",E18)</f>
        <v/>
      </c>
      <c r="G75" s="49"/>
      <c r="H75" s="49"/>
      <c r="I75" s="126"/>
      <c r="J75" s="49"/>
      <c r="K75" s="49"/>
      <c r="L75" s="47"/>
    </row>
    <row r="76" spans="2:63" s="1" customFormat="1" ht="10.35" customHeight="1">
      <c r="B76" s="32"/>
      <c r="C76" s="49"/>
      <c r="D76" s="49"/>
      <c r="E76" s="49"/>
      <c r="F76" s="49"/>
      <c r="G76" s="49"/>
      <c r="H76" s="49"/>
      <c r="I76" s="126"/>
      <c r="J76" s="49"/>
      <c r="K76" s="49"/>
      <c r="L76" s="47"/>
    </row>
    <row r="77" spans="2:63" s="9" customFormat="1" ht="29.25" customHeight="1">
      <c r="B77" s="129"/>
      <c r="C77" s="130" t="s">
        <v>172</v>
      </c>
      <c r="D77" s="131" t="s">
        <v>59</v>
      </c>
      <c r="E77" s="131" t="s">
        <v>55</v>
      </c>
      <c r="F77" s="131" t="s">
        <v>173</v>
      </c>
      <c r="G77" s="131" t="s">
        <v>174</v>
      </c>
      <c r="H77" s="131" t="s">
        <v>175</v>
      </c>
      <c r="I77" s="132" t="s">
        <v>176</v>
      </c>
      <c r="J77" s="131" t="s">
        <v>165</v>
      </c>
      <c r="K77" s="133" t="s">
        <v>177</v>
      </c>
      <c r="L77" s="134"/>
      <c r="M77" s="66" t="s">
        <v>178</v>
      </c>
      <c r="N77" s="67" t="s">
        <v>44</v>
      </c>
      <c r="O77" s="67" t="s">
        <v>179</v>
      </c>
      <c r="P77" s="67" t="s">
        <v>180</v>
      </c>
      <c r="Q77" s="67" t="s">
        <v>181</v>
      </c>
      <c r="R77" s="67" t="s">
        <v>182</v>
      </c>
      <c r="S77" s="67" t="s">
        <v>183</v>
      </c>
      <c r="T77" s="68" t="s">
        <v>184</v>
      </c>
    </row>
    <row r="78" spans="2:63" s="1" customFormat="1" ht="29.25" customHeight="1">
      <c r="B78" s="32"/>
      <c r="C78" s="72" t="s">
        <v>166</v>
      </c>
      <c r="D78" s="49"/>
      <c r="E78" s="49"/>
      <c r="F78" s="49"/>
      <c r="G78" s="49"/>
      <c r="H78" s="49"/>
      <c r="I78" s="126"/>
      <c r="J78" s="135">
        <f>BK78</f>
        <v>0</v>
      </c>
      <c r="K78" s="49"/>
      <c r="L78" s="47"/>
      <c r="M78" s="69"/>
      <c r="N78" s="70"/>
      <c r="O78" s="70"/>
      <c r="P78" s="136">
        <f>P79</f>
        <v>0</v>
      </c>
      <c r="Q78" s="70"/>
      <c r="R78" s="136">
        <f>R79</f>
        <v>0</v>
      </c>
      <c r="S78" s="70"/>
      <c r="T78" s="137">
        <f>T79</f>
        <v>0</v>
      </c>
      <c r="AT78" s="23" t="s">
        <v>73</v>
      </c>
      <c r="AU78" s="23" t="s">
        <v>167</v>
      </c>
      <c r="BK78" s="138">
        <f>BK79</f>
        <v>0</v>
      </c>
    </row>
    <row r="79" spans="2:63" s="10" customFormat="1" ht="37.35" customHeight="1">
      <c r="B79" s="139"/>
      <c r="C79" s="140"/>
      <c r="D79" s="141" t="s">
        <v>73</v>
      </c>
      <c r="E79" s="142" t="s">
        <v>185</v>
      </c>
      <c r="F79" s="142" t="s">
        <v>186</v>
      </c>
      <c r="G79" s="140"/>
      <c r="H79" s="140"/>
      <c r="I79" s="143"/>
      <c r="J79" s="144">
        <f>BK79</f>
        <v>0</v>
      </c>
      <c r="K79" s="140"/>
      <c r="L79" s="145"/>
      <c r="M79" s="146"/>
      <c r="N79" s="347"/>
      <c r="O79" s="347"/>
      <c r="P79" s="348">
        <f>P80</f>
        <v>0</v>
      </c>
      <c r="Q79" s="347"/>
      <c r="R79" s="348">
        <f>R80</f>
        <v>0</v>
      </c>
      <c r="S79" s="347"/>
      <c r="T79" s="147">
        <f>T80</f>
        <v>0</v>
      </c>
      <c r="AR79" s="148" t="s">
        <v>82</v>
      </c>
      <c r="AT79" s="149" t="s">
        <v>73</v>
      </c>
      <c r="AU79" s="149" t="s">
        <v>74</v>
      </c>
      <c r="AY79" s="148" t="s">
        <v>187</v>
      </c>
      <c r="BK79" s="150">
        <f>BK80</f>
        <v>0</v>
      </c>
    </row>
    <row r="80" spans="2:63" s="10" customFormat="1" ht="19.899999999999999" customHeight="1">
      <c r="B80" s="139"/>
      <c r="C80" s="140"/>
      <c r="D80" s="141" t="s">
        <v>73</v>
      </c>
      <c r="E80" s="151" t="s">
        <v>222</v>
      </c>
      <c r="F80" s="151" t="s">
        <v>223</v>
      </c>
      <c r="G80" s="140"/>
      <c r="H80" s="140"/>
      <c r="I80" s="143"/>
      <c r="J80" s="152">
        <f>BK80</f>
        <v>0</v>
      </c>
      <c r="K80" s="140"/>
      <c r="L80" s="145"/>
      <c r="M80" s="146"/>
      <c r="N80" s="347"/>
      <c r="O80" s="347"/>
      <c r="P80" s="348">
        <f>SUM(P81:P92)</f>
        <v>0</v>
      </c>
      <c r="Q80" s="347"/>
      <c r="R80" s="348">
        <f>SUM(R81:R92)</f>
        <v>0</v>
      </c>
      <c r="S80" s="347"/>
      <c r="T80" s="147">
        <f>SUM(T81:T92)</f>
        <v>0</v>
      </c>
      <c r="AR80" s="148" t="s">
        <v>82</v>
      </c>
      <c r="AT80" s="149" t="s">
        <v>73</v>
      </c>
      <c r="AU80" s="149" t="s">
        <v>82</v>
      </c>
      <c r="AY80" s="148" t="s">
        <v>187</v>
      </c>
      <c r="BK80" s="150">
        <f>SUM(BK81:BK92)</f>
        <v>0</v>
      </c>
    </row>
    <row r="81" spans="2:65" s="1" customFormat="1" ht="16.5" customHeight="1">
      <c r="B81" s="32"/>
      <c r="C81" s="153" t="s">
        <v>82</v>
      </c>
      <c r="D81" s="153" t="s">
        <v>189</v>
      </c>
      <c r="E81" s="154" t="s">
        <v>321</v>
      </c>
      <c r="F81" s="155" t="s">
        <v>340</v>
      </c>
      <c r="G81" s="156" t="s">
        <v>313</v>
      </c>
      <c r="H81" s="157">
        <v>5</v>
      </c>
      <c r="I81" s="158"/>
      <c r="J81" s="159">
        <f>ROUND(I81*H81,2)</f>
        <v>0</v>
      </c>
      <c r="K81" s="155" t="s">
        <v>228</v>
      </c>
      <c r="L81" s="47"/>
      <c r="M81" s="160" t="s">
        <v>21</v>
      </c>
      <c r="N81" s="349" t="s">
        <v>45</v>
      </c>
      <c r="O81" s="308"/>
      <c r="P81" s="350">
        <f>O81*H81</f>
        <v>0</v>
      </c>
      <c r="Q81" s="350">
        <v>0</v>
      </c>
      <c r="R81" s="350">
        <f>Q81*H81</f>
        <v>0</v>
      </c>
      <c r="S81" s="350">
        <v>0</v>
      </c>
      <c r="T81" s="161">
        <f>S81*H81</f>
        <v>0</v>
      </c>
      <c r="AR81" s="23" t="s">
        <v>194</v>
      </c>
      <c r="AT81" s="23" t="s">
        <v>189</v>
      </c>
      <c r="AU81" s="23" t="s">
        <v>84</v>
      </c>
      <c r="AY81" s="23" t="s">
        <v>187</v>
      </c>
      <c r="BE81" s="162">
        <f>IF(N81="základní",J81,0)</f>
        <v>0</v>
      </c>
      <c r="BF81" s="162">
        <f>IF(N81="snížená",J81,0)</f>
        <v>0</v>
      </c>
      <c r="BG81" s="162">
        <f>IF(N81="zákl. přenesená",J81,0)</f>
        <v>0</v>
      </c>
      <c r="BH81" s="162">
        <f>IF(N81="sníž. přenesená",J81,0)</f>
        <v>0</v>
      </c>
      <c r="BI81" s="162">
        <f>IF(N81="nulová",J81,0)</f>
        <v>0</v>
      </c>
      <c r="BJ81" s="23" t="s">
        <v>82</v>
      </c>
      <c r="BK81" s="162">
        <f>ROUND(I81*H81,2)</f>
        <v>0</v>
      </c>
      <c r="BL81" s="23" t="s">
        <v>194</v>
      </c>
      <c r="BM81" s="23" t="s">
        <v>341</v>
      </c>
    </row>
    <row r="82" spans="2:65" s="11" customFormat="1">
      <c r="B82" s="163"/>
      <c r="C82" s="164"/>
      <c r="D82" s="165" t="s">
        <v>196</v>
      </c>
      <c r="E82" s="166" t="s">
        <v>21</v>
      </c>
      <c r="F82" s="167" t="s">
        <v>342</v>
      </c>
      <c r="G82" s="164"/>
      <c r="H82" s="166" t="s">
        <v>21</v>
      </c>
      <c r="I82" s="168"/>
      <c r="J82" s="164"/>
      <c r="K82" s="164"/>
      <c r="L82" s="169"/>
      <c r="M82" s="170"/>
      <c r="N82" s="351"/>
      <c r="O82" s="351"/>
      <c r="P82" s="351"/>
      <c r="Q82" s="351"/>
      <c r="R82" s="351"/>
      <c r="S82" s="351"/>
      <c r="T82" s="171"/>
      <c r="AT82" s="172" t="s">
        <v>196</v>
      </c>
      <c r="AU82" s="172" t="s">
        <v>84</v>
      </c>
      <c r="AV82" s="11" t="s">
        <v>82</v>
      </c>
      <c r="AW82" s="11" t="s">
        <v>37</v>
      </c>
      <c r="AX82" s="11" t="s">
        <v>74</v>
      </c>
      <c r="AY82" s="172" t="s">
        <v>187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343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209</v>
      </c>
      <c r="G84" s="174"/>
      <c r="H84" s="177">
        <v>5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16.5" customHeight="1">
      <c r="B85" s="32"/>
      <c r="C85" s="153" t="s">
        <v>84</v>
      </c>
      <c r="D85" s="153" t="s">
        <v>189</v>
      </c>
      <c r="E85" s="154" t="s">
        <v>344</v>
      </c>
      <c r="F85" s="155" t="s">
        <v>340</v>
      </c>
      <c r="G85" s="156" t="s">
        <v>313</v>
      </c>
      <c r="H85" s="157">
        <v>5</v>
      </c>
      <c r="I85" s="158"/>
      <c r="J85" s="159">
        <f>ROUND(I85*H85,2)</f>
        <v>0</v>
      </c>
      <c r="K85" s="155" t="s">
        <v>228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345</v>
      </c>
    </row>
    <row r="86" spans="2:65" s="11" customFormat="1">
      <c r="B86" s="163"/>
      <c r="C86" s="164"/>
      <c r="D86" s="165" t="s">
        <v>196</v>
      </c>
      <c r="E86" s="166" t="s">
        <v>21</v>
      </c>
      <c r="F86" s="167" t="s">
        <v>342</v>
      </c>
      <c r="G86" s="164"/>
      <c r="H86" s="166" t="s">
        <v>21</v>
      </c>
      <c r="I86" s="168"/>
      <c r="J86" s="164"/>
      <c r="K86" s="164"/>
      <c r="L86" s="169"/>
      <c r="M86" s="170"/>
      <c r="N86" s="351"/>
      <c r="O86" s="351"/>
      <c r="P86" s="351"/>
      <c r="Q86" s="351"/>
      <c r="R86" s="351"/>
      <c r="S86" s="351"/>
      <c r="T86" s="171"/>
      <c r="AT86" s="172" t="s">
        <v>196</v>
      </c>
      <c r="AU86" s="172" t="s">
        <v>84</v>
      </c>
      <c r="AV86" s="11" t="s">
        <v>82</v>
      </c>
      <c r="AW86" s="11" t="s">
        <v>37</v>
      </c>
      <c r="AX86" s="11" t="s">
        <v>74</v>
      </c>
      <c r="AY86" s="172" t="s">
        <v>187</v>
      </c>
    </row>
    <row r="87" spans="2:65" s="11" customFormat="1">
      <c r="B87" s="163"/>
      <c r="C87" s="164"/>
      <c r="D87" s="165" t="s">
        <v>196</v>
      </c>
      <c r="E87" s="166" t="s">
        <v>21</v>
      </c>
      <c r="F87" s="167" t="s">
        <v>346</v>
      </c>
      <c r="G87" s="164"/>
      <c r="H87" s="166" t="s">
        <v>21</v>
      </c>
      <c r="I87" s="168"/>
      <c r="J87" s="164"/>
      <c r="K87" s="164"/>
      <c r="L87" s="169"/>
      <c r="M87" s="170"/>
      <c r="N87" s="351"/>
      <c r="O87" s="351"/>
      <c r="P87" s="351"/>
      <c r="Q87" s="351"/>
      <c r="R87" s="351"/>
      <c r="S87" s="351"/>
      <c r="T87" s="171"/>
      <c r="AT87" s="172" t="s">
        <v>196</v>
      </c>
      <c r="AU87" s="172" t="s">
        <v>84</v>
      </c>
      <c r="AV87" s="11" t="s">
        <v>82</v>
      </c>
      <c r="AW87" s="11" t="s">
        <v>37</v>
      </c>
      <c r="AX87" s="11" t="s">
        <v>74</v>
      </c>
      <c r="AY87" s="172" t="s">
        <v>187</v>
      </c>
    </row>
    <row r="88" spans="2:65" s="12" customFormat="1">
      <c r="B88" s="173"/>
      <c r="C88" s="174"/>
      <c r="D88" s="165" t="s">
        <v>196</v>
      </c>
      <c r="E88" s="175" t="s">
        <v>21</v>
      </c>
      <c r="F88" s="176" t="s">
        <v>209</v>
      </c>
      <c r="G88" s="174"/>
      <c r="H88" s="177">
        <v>5</v>
      </c>
      <c r="I88" s="178"/>
      <c r="J88" s="174"/>
      <c r="K88" s="174"/>
      <c r="L88" s="179"/>
      <c r="M88" s="180"/>
      <c r="N88" s="352"/>
      <c r="O88" s="352"/>
      <c r="P88" s="352"/>
      <c r="Q88" s="352"/>
      <c r="R88" s="352"/>
      <c r="S88" s="352"/>
      <c r="T88" s="181"/>
      <c r="AT88" s="182" t="s">
        <v>196</v>
      </c>
      <c r="AU88" s="182" t="s">
        <v>84</v>
      </c>
      <c r="AV88" s="12" t="s">
        <v>84</v>
      </c>
      <c r="AW88" s="12" t="s">
        <v>37</v>
      </c>
      <c r="AX88" s="12" t="s">
        <v>82</v>
      </c>
      <c r="AY88" s="182" t="s">
        <v>187</v>
      </c>
    </row>
    <row r="89" spans="2:65" s="1" customFormat="1" ht="16.5" customHeight="1">
      <c r="B89" s="32"/>
      <c r="C89" s="153" t="s">
        <v>201</v>
      </c>
      <c r="D89" s="153" t="s">
        <v>189</v>
      </c>
      <c r="E89" s="154" t="s">
        <v>347</v>
      </c>
      <c r="F89" s="155" t="s">
        <v>340</v>
      </c>
      <c r="G89" s="156" t="s">
        <v>313</v>
      </c>
      <c r="H89" s="157">
        <v>5</v>
      </c>
      <c r="I89" s="158"/>
      <c r="J89" s="159">
        <f>ROUND(I89*H89,2)</f>
        <v>0</v>
      </c>
      <c r="K89" s="155" t="s">
        <v>228</v>
      </c>
      <c r="L89" s="47"/>
      <c r="M89" s="160" t="s">
        <v>21</v>
      </c>
      <c r="N89" s="349" t="s">
        <v>45</v>
      </c>
      <c r="O89" s="308"/>
      <c r="P89" s="350">
        <f>O89*H89</f>
        <v>0</v>
      </c>
      <c r="Q89" s="350">
        <v>0</v>
      </c>
      <c r="R89" s="350">
        <f>Q89*H89</f>
        <v>0</v>
      </c>
      <c r="S89" s="350">
        <v>0</v>
      </c>
      <c r="T89" s="161">
        <f>S89*H89</f>
        <v>0</v>
      </c>
      <c r="AR89" s="23" t="s">
        <v>194</v>
      </c>
      <c r="AT89" s="23" t="s">
        <v>189</v>
      </c>
      <c r="AU89" s="23" t="s">
        <v>84</v>
      </c>
      <c r="AY89" s="23" t="s">
        <v>187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23" t="s">
        <v>82</v>
      </c>
      <c r="BK89" s="162">
        <f>ROUND(I89*H89,2)</f>
        <v>0</v>
      </c>
      <c r="BL89" s="23" t="s">
        <v>194</v>
      </c>
      <c r="BM89" s="23" t="s">
        <v>348</v>
      </c>
    </row>
    <row r="90" spans="2:65" s="11" customFormat="1">
      <c r="B90" s="163"/>
      <c r="C90" s="164"/>
      <c r="D90" s="165" t="s">
        <v>196</v>
      </c>
      <c r="E90" s="166" t="s">
        <v>21</v>
      </c>
      <c r="F90" s="167" t="s">
        <v>342</v>
      </c>
      <c r="G90" s="164"/>
      <c r="H90" s="166" t="s">
        <v>21</v>
      </c>
      <c r="I90" s="168"/>
      <c r="J90" s="164"/>
      <c r="K90" s="164"/>
      <c r="L90" s="169"/>
      <c r="M90" s="170"/>
      <c r="N90" s="351"/>
      <c r="O90" s="351"/>
      <c r="P90" s="351"/>
      <c r="Q90" s="351"/>
      <c r="R90" s="351"/>
      <c r="S90" s="351"/>
      <c r="T90" s="171"/>
      <c r="AT90" s="172" t="s">
        <v>196</v>
      </c>
      <c r="AU90" s="172" t="s">
        <v>84</v>
      </c>
      <c r="AV90" s="11" t="s">
        <v>82</v>
      </c>
      <c r="AW90" s="11" t="s">
        <v>37</v>
      </c>
      <c r="AX90" s="11" t="s">
        <v>74</v>
      </c>
      <c r="AY90" s="172" t="s">
        <v>187</v>
      </c>
    </row>
    <row r="91" spans="2:65" s="11" customFormat="1">
      <c r="B91" s="163"/>
      <c r="C91" s="164"/>
      <c r="D91" s="165" t="s">
        <v>196</v>
      </c>
      <c r="E91" s="166" t="s">
        <v>21</v>
      </c>
      <c r="F91" s="167" t="s">
        <v>349</v>
      </c>
      <c r="G91" s="164"/>
      <c r="H91" s="166" t="s">
        <v>21</v>
      </c>
      <c r="I91" s="168"/>
      <c r="J91" s="164"/>
      <c r="K91" s="164"/>
      <c r="L91" s="169"/>
      <c r="M91" s="170"/>
      <c r="N91" s="351"/>
      <c r="O91" s="351"/>
      <c r="P91" s="351"/>
      <c r="Q91" s="351"/>
      <c r="R91" s="351"/>
      <c r="S91" s="351"/>
      <c r="T91" s="171"/>
      <c r="AT91" s="172" t="s">
        <v>196</v>
      </c>
      <c r="AU91" s="172" t="s">
        <v>84</v>
      </c>
      <c r="AV91" s="11" t="s">
        <v>82</v>
      </c>
      <c r="AW91" s="11" t="s">
        <v>37</v>
      </c>
      <c r="AX91" s="11" t="s">
        <v>74</v>
      </c>
      <c r="AY91" s="172" t="s">
        <v>187</v>
      </c>
    </row>
    <row r="92" spans="2:65" s="12" customFormat="1">
      <c r="B92" s="173"/>
      <c r="C92" s="174"/>
      <c r="D92" s="165" t="s">
        <v>196</v>
      </c>
      <c r="E92" s="175" t="s">
        <v>21</v>
      </c>
      <c r="F92" s="176" t="s">
        <v>209</v>
      </c>
      <c r="G92" s="174"/>
      <c r="H92" s="177">
        <v>5</v>
      </c>
      <c r="I92" s="178"/>
      <c r="J92" s="174"/>
      <c r="K92" s="174"/>
      <c r="L92" s="179"/>
      <c r="M92" s="192"/>
      <c r="N92" s="193"/>
      <c r="O92" s="193"/>
      <c r="P92" s="193"/>
      <c r="Q92" s="193"/>
      <c r="R92" s="193"/>
      <c r="S92" s="193"/>
      <c r="T92" s="194"/>
      <c r="AT92" s="182" t="s">
        <v>196</v>
      </c>
      <c r="AU92" s="182" t="s">
        <v>84</v>
      </c>
      <c r="AV92" s="12" t="s">
        <v>84</v>
      </c>
      <c r="AW92" s="12" t="s">
        <v>37</v>
      </c>
      <c r="AX92" s="12" t="s">
        <v>82</v>
      </c>
      <c r="AY92" s="182" t="s">
        <v>187</v>
      </c>
    </row>
    <row r="93" spans="2:65" s="1" customFormat="1" ht="6.95" customHeight="1">
      <c r="B93" s="42"/>
      <c r="C93" s="43"/>
      <c r="D93" s="43"/>
      <c r="E93" s="43"/>
      <c r="F93" s="43"/>
      <c r="G93" s="43"/>
      <c r="H93" s="43"/>
      <c r="I93" s="108"/>
      <c r="J93" s="43"/>
      <c r="K93" s="43"/>
      <c r="L93" s="47"/>
    </row>
  </sheetData>
  <sheetProtection algorithmName="SHA-512" hashValue="bWIV3pC2fv0CCoA9IW8oBEiT6D9zN2QHoK3hGbye+3nmo7Fac+wrx09F/zfM1PC+xUzBy2T41AEIXkLOL+pb8w==" saltValue="I6lL+52zW+/aay9hXBFOwEszYoXniSloinys32bcvNGyZZPCA54HyvGweXb2P55ehiVuoP7kZCrrxD40CNtKMw==" spinCount="100000" sheet="1" objects="1" scenarios="1" formatColumns="0" formatRows="0" autoFilter="0"/>
  <autoFilter ref="C77:K92" xr:uid="{00000000-0009-0000-0000-000007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700-000000000000}"/>
    <hyperlink ref="G1:H1" location="C54" display="2) Rekapitulace" xr:uid="{00000000-0004-0000-0700-000001000000}"/>
    <hyperlink ref="J1" location="C77" display="3) Soupis prací" xr:uid="{00000000-0004-0000-0700-000002000000}"/>
    <hyperlink ref="L1:V1" location="'Rekapitulace stavby'!C2" display="Rekapitulace stavby" xr:uid="{00000000-0004-0000-07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R100"/>
  <sheetViews>
    <sheetView showGridLines="0" workbookViewId="0" xr3:uid="{44B22561-5205-5C8A-B808-2C70100D228F}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155</v>
      </c>
      <c r="G1" s="284" t="s">
        <v>156</v>
      </c>
      <c r="H1" s="284"/>
      <c r="I1" s="96"/>
      <c r="J1" s="95" t="s">
        <v>157</v>
      </c>
      <c r="K1" s="94" t="s">
        <v>158</v>
      </c>
      <c r="L1" s="95" t="s">
        <v>159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3" t="s">
        <v>105</v>
      </c>
    </row>
    <row r="3" spans="1:70" ht="6.95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84</v>
      </c>
    </row>
    <row r="4" spans="1:70" ht="36.950000000000003" customHeight="1">
      <c r="B4" s="27"/>
      <c r="C4" s="294"/>
      <c r="D4" s="295" t="s">
        <v>160</v>
      </c>
      <c r="E4" s="294"/>
      <c r="F4" s="294"/>
      <c r="G4" s="294"/>
      <c r="H4" s="294"/>
      <c r="I4" s="323"/>
      <c r="J4" s="294"/>
      <c r="K4" s="28"/>
      <c r="M4" s="29" t="s">
        <v>12</v>
      </c>
      <c r="AT4" s="23" t="s">
        <v>6</v>
      </c>
    </row>
    <row r="5" spans="1:70" ht="6.95" customHeight="1">
      <c r="B5" s="27"/>
      <c r="C5" s="294"/>
      <c r="D5" s="294"/>
      <c r="E5" s="294"/>
      <c r="F5" s="294"/>
      <c r="G5" s="294"/>
      <c r="H5" s="294"/>
      <c r="I5" s="323"/>
      <c r="J5" s="294"/>
      <c r="K5" s="28"/>
    </row>
    <row r="6" spans="1:70">
      <c r="B6" s="27"/>
      <c r="C6" s="294"/>
      <c r="D6" s="301" t="s">
        <v>18</v>
      </c>
      <c r="E6" s="294"/>
      <c r="F6" s="294"/>
      <c r="G6" s="294"/>
      <c r="H6" s="294"/>
      <c r="I6" s="323"/>
      <c r="J6" s="294"/>
      <c r="K6" s="28"/>
    </row>
    <row r="7" spans="1:70" ht="16.5" customHeight="1">
      <c r="B7" s="27"/>
      <c r="C7" s="294"/>
      <c r="D7" s="294"/>
      <c r="E7" s="324" t="str">
        <f>'Rekapitulace stavby'!K6</f>
        <v>Rekonstrukce zahrady mateřské školky Šponarova</v>
      </c>
      <c r="F7" s="325"/>
      <c r="G7" s="325"/>
      <c r="H7" s="325"/>
      <c r="I7" s="323"/>
      <c r="J7" s="294"/>
      <c r="K7" s="28"/>
    </row>
    <row r="8" spans="1:70" s="1" customFormat="1">
      <c r="B8" s="32"/>
      <c r="C8" s="308"/>
      <c r="D8" s="301" t="s">
        <v>161</v>
      </c>
      <c r="E8" s="308"/>
      <c r="F8" s="308"/>
      <c r="G8" s="308"/>
      <c r="H8" s="308"/>
      <c r="I8" s="326"/>
      <c r="J8" s="308"/>
      <c r="K8" s="35"/>
    </row>
    <row r="9" spans="1:70" s="1" customFormat="1" ht="36.950000000000003" customHeight="1">
      <c r="B9" s="32"/>
      <c r="C9" s="308"/>
      <c r="D9" s="308"/>
      <c r="E9" s="327" t="s">
        <v>350</v>
      </c>
      <c r="F9" s="328"/>
      <c r="G9" s="328"/>
      <c r="H9" s="328"/>
      <c r="I9" s="326"/>
      <c r="J9" s="308"/>
      <c r="K9" s="35"/>
    </row>
    <row r="10" spans="1:70" s="1" customFormat="1">
      <c r="B10" s="32"/>
      <c r="C10" s="308"/>
      <c r="D10" s="308"/>
      <c r="E10" s="308"/>
      <c r="F10" s="308"/>
      <c r="G10" s="308"/>
      <c r="H10" s="308"/>
      <c r="I10" s="326"/>
      <c r="J10" s="308"/>
      <c r="K10" s="35"/>
    </row>
    <row r="11" spans="1:70" s="1" customFormat="1" ht="14.45" customHeight="1">
      <c r="B11" s="32"/>
      <c r="C11" s="308"/>
      <c r="D11" s="301" t="s">
        <v>20</v>
      </c>
      <c r="E11" s="308"/>
      <c r="F11" s="302" t="s">
        <v>21</v>
      </c>
      <c r="G11" s="308"/>
      <c r="H11" s="308"/>
      <c r="I11" s="329" t="s">
        <v>22</v>
      </c>
      <c r="J11" s="302" t="s">
        <v>21</v>
      </c>
      <c r="K11" s="35"/>
    </row>
    <row r="12" spans="1:70" s="1" customFormat="1" ht="14.45" customHeight="1">
      <c r="B12" s="32"/>
      <c r="C12" s="308"/>
      <c r="D12" s="301" t="s">
        <v>23</v>
      </c>
      <c r="E12" s="308"/>
      <c r="F12" s="302" t="s">
        <v>24</v>
      </c>
      <c r="G12" s="308"/>
      <c r="H12" s="308"/>
      <c r="I12" s="329" t="s">
        <v>25</v>
      </c>
      <c r="J12" s="330" t="str">
        <f>'Rekapitulace stavby'!AN8</f>
        <v>2. 12. 2018</v>
      </c>
      <c r="K12" s="35"/>
    </row>
    <row r="13" spans="1:70" s="1" customFormat="1" ht="10.9" customHeight="1">
      <c r="B13" s="32"/>
      <c r="C13" s="308"/>
      <c r="D13" s="308"/>
      <c r="E13" s="308"/>
      <c r="F13" s="308"/>
      <c r="G13" s="308"/>
      <c r="H13" s="308"/>
      <c r="I13" s="326"/>
      <c r="J13" s="308"/>
      <c r="K13" s="35"/>
    </row>
    <row r="14" spans="1:70" s="1" customFormat="1" ht="14.45" customHeight="1">
      <c r="B14" s="32"/>
      <c r="C14" s="308"/>
      <c r="D14" s="301" t="s">
        <v>27</v>
      </c>
      <c r="E14" s="308"/>
      <c r="F14" s="308"/>
      <c r="G14" s="308"/>
      <c r="H14" s="308"/>
      <c r="I14" s="329" t="s">
        <v>28</v>
      </c>
      <c r="J14" s="302" t="s">
        <v>29</v>
      </c>
      <c r="K14" s="35"/>
    </row>
    <row r="15" spans="1:70" s="1" customFormat="1" ht="18" customHeight="1">
      <c r="B15" s="32"/>
      <c r="C15" s="308"/>
      <c r="D15" s="308"/>
      <c r="E15" s="302" t="s">
        <v>30</v>
      </c>
      <c r="F15" s="308"/>
      <c r="G15" s="308"/>
      <c r="H15" s="308"/>
      <c r="I15" s="329" t="s">
        <v>31</v>
      </c>
      <c r="J15" s="302" t="s">
        <v>21</v>
      </c>
      <c r="K15" s="35"/>
    </row>
    <row r="16" spans="1:70" s="1" customFormat="1" ht="6.95" customHeight="1">
      <c r="B16" s="32"/>
      <c r="C16" s="308"/>
      <c r="D16" s="308"/>
      <c r="E16" s="308"/>
      <c r="F16" s="308"/>
      <c r="G16" s="308"/>
      <c r="H16" s="308"/>
      <c r="I16" s="326"/>
      <c r="J16" s="308"/>
      <c r="K16" s="35"/>
    </row>
    <row r="17" spans="2:11" s="1" customFormat="1" ht="14.45" customHeight="1">
      <c r="B17" s="32"/>
      <c r="C17" s="308"/>
      <c r="D17" s="301" t="s">
        <v>32</v>
      </c>
      <c r="E17" s="308"/>
      <c r="F17" s="308"/>
      <c r="G17" s="308"/>
      <c r="H17" s="308"/>
      <c r="I17" s="329" t="s">
        <v>28</v>
      </c>
      <c r="J17" s="302" t="str">
        <f>IF('Rekapitulace stavby'!AN13="Vyplň údaj","",IF('Rekapitulace stavby'!AN13="","",'Rekapitulace stavby'!AN13))</f>
        <v/>
      </c>
      <c r="K17" s="35"/>
    </row>
    <row r="18" spans="2:11" s="1" customFormat="1" ht="18" customHeight="1">
      <c r="B18" s="32"/>
      <c r="C18" s="308"/>
      <c r="D18" s="308"/>
      <c r="E18" s="302" t="str">
        <f>IF('Rekapitulace stavby'!E14="Vyplň údaj","",IF('Rekapitulace stavby'!E14="","",'Rekapitulace stavby'!E14))</f>
        <v/>
      </c>
      <c r="F18" s="308"/>
      <c r="G18" s="308"/>
      <c r="H18" s="308"/>
      <c r="I18" s="329" t="s">
        <v>31</v>
      </c>
      <c r="J18" s="302" t="str">
        <f>IF('Rekapitulace stavby'!AN14="Vyplň údaj","",IF('Rekapitulace stavby'!AN14="","",'Rekapitulace stavby'!AN14))</f>
        <v/>
      </c>
      <c r="K18" s="35"/>
    </row>
    <row r="19" spans="2:11" s="1" customFormat="1" ht="6.95" customHeight="1">
      <c r="B19" s="32"/>
      <c r="C19" s="308"/>
      <c r="D19" s="308"/>
      <c r="E19" s="308"/>
      <c r="F19" s="308"/>
      <c r="G19" s="308"/>
      <c r="H19" s="308"/>
      <c r="I19" s="326"/>
      <c r="J19" s="308"/>
      <c r="K19" s="35"/>
    </row>
    <row r="20" spans="2:11" s="1" customFormat="1" ht="14.45" customHeight="1">
      <c r="B20" s="32"/>
      <c r="C20" s="308"/>
      <c r="D20" s="301" t="s">
        <v>34</v>
      </c>
      <c r="E20" s="308"/>
      <c r="F20" s="308"/>
      <c r="G20" s="308"/>
      <c r="H20" s="308"/>
      <c r="I20" s="329" t="s">
        <v>28</v>
      </c>
      <c r="J20" s="302" t="s">
        <v>35</v>
      </c>
      <c r="K20" s="35"/>
    </row>
    <row r="21" spans="2:11" s="1" customFormat="1" ht="18" customHeight="1">
      <c r="B21" s="32"/>
      <c r="C21" s="308"/>
      <c r="D21" s="308"/>
      <c r="E21" s="302" t="s">
        <v>36</v>
      </c>
      <c r="F21" s="308"/>
      <c r="G21" s="308"/>
      <c r="H21" s="308"/>
      <c r="I21" s="329" t="s">
        <v>31</v>
      </c>
      <c r="J21" s="302" t="s">
        <v>21</v>
      </c>
      <c r="K21" s="35"/>
    </row>
    <row r="22" spans="2:11" s="1" customFormat="1" ht="6.95" customHeight="1">
      <c r="B22" s="32"/>
      <c r="C22" s="308"/>
      <c r="D22" s="308"/>
      <c r="E22" s="308"/>
      <c r="F22" s="308"/>
      <c r="G22" s="308"/>
      <c r="H22" s="308"/>
      <c r="I22" s="326"/>
      <c r="J22" s="308"/>
      <c r="K22" s="35"/>
    </row>
    <row r="23" spans="2:11" s="1" customFormat="1" ht="14.45" customHeight="1">
      <c r="B23" s="32"/>
      <c r="C23" s="308"/>
      <c r="D23" s="301" t="s">
        <v>38</v>
      </c>
      <c r="E23" s="308"/>
      <c r="F23" s="308"/>
      <c r="G23" s="308"/>
      <c r="H23" s="308"/>
      <c r="I23" s="326"/>
      <c r="J23" s="308"/>
      <c r="K23" s="35"/>
    </row>
    <row r="24" spans="2:11" s="6" customFormat="1" ht="16.5" customHeight="1">
      <c r="B24" s="98"/>
      <c r="C24" s="331"/>
      <c r="D24" s="331"/>
      <c r="E24" s="307" t="s">
        <v>21</v>
      </c>
      <c r="F24" s="307"/>
      <c r="G24" s="307"/>
      <c r="H24" s="307"/>
      <c r="I24" s="332"/>
      <c r="J24" s="331"/>
      <c r="K24" s="99"/>
    </row>
    <row r="25" spans="2:11" s="1" customFormat="1" ht="6.95" customHeight="1">
      <c r="B25" s="32"/>
      <c r="C25" s="308"/>
      <c r="D25" s="308"/>
      <c r="E25" s="308"/>
      <c r="F25" s="308"/>
      <c r="G25" s="308"/>
      <c r="H25" s="308"/>
      <c r="I25" s="326"/>
      <c r="J25" s="308"/>
      <c r="K25" s="35"/>
    </row>
    <row r="26" spans="2:11" s="1" customFormat="1" ht="6.95" customHeight="1">
      <c r="B26" s="32"/>
      <c r="C26" s="308"/>
      <c r="D26" s="70"/>
      <c r="E26" s="70"/>
      <c r="F26" s="70"/>
      <c r="G26" s="70"/>
      <c r="H26" s="70"/>
      <c r="I26" s="100"/>
      <c r="J26" s="70"/>
      <c r="K26" s="101"/>
    </row>
    <row r="27" spans="2:11" s="1" customFormat="1" ht="25.35" customHeight="1">
      <c r="B27" s="32"/>
      <c r="C27" s="308"/>
      <c r="D27" s="333" t="s">
        <v>40</v>
      </c>
      <c r="E27" s="308"/>
      <c r="F27" s="308"/>
      <c r="G27" s="308"/>
      <c r="H27" s="308"/>
      <c r="I27" s="326"/>
      <c r="J27" s="334">
        <f>ROUND(J79,2)</f>
        <v>0</v>
      </c>
      <c r="K27" s="35"/>
    </row>
    <row r="28" spans="2:11" s="1" customFormat="1" ht="6.95" customHeight="1">
      <c r="B28" s="32"/>
      <c r="C28" s="308"/>
      <c r="D28" s="70"/>
      <c r="E28" s="70"/>
      <c r="F28" s="70"/>
      <c r="G28" s="70"/>
      <c r="H28" s="70"/>
      <c r="I28" s="100"/>
      <c r="J28" s="70"/>
      <c r="K28" s="101"/>
    </row>
    <row r="29" spans="2:11" s="1" customFormat="1" ht="14.45" customHeight="1">
      <c r="B29" s="32"/>
      <c r="C29" s="308"/>
      <c r="D29" s="308"/>
      <c r="E29" s="308"/>
      <c r="F29" s="335" t="s">
        <v>42</v>
      </c>
      <c r="G29" s="308"/>
      <c r="H29" s="308"/>
      <c r="I29" s="336" t="s">
        <v>41</v>
      </c>
      <c r="J29" s="335" t="s">
        <v>43</v>
      </c>
      <c r="K29" s="35"/>
    </row>
    <row r="30" spans="2:11" s="1" customFormat="1" ht="14.45" customHeight="1">
      <c r="B30" s="32"/>
      <c r="C30" s="308"/>
      <c r="D30" s="311" t="s">
        <v>44</v>
      </c>
      <c r="E30" s="311" t="s">
        <v>45</v>
      </c>
      <c r="F30" s="337">
        <f>ROUND(SUM(BE79:BE99), 2)</f>
        <v>0</v>
      </c>
      <c r="G30" s="308"/>
      <c r="H30" s="308"/>
      <c r="I30" s="338">
        <v>0.21</v>
      </c>
      <c r="J30" s="337">
        <f>ROUND(ROUND((SUM(BE79:BE99)), 2)*I30, 2)</f>
        <v>0</v>
      </c>
      <c r="K30" s="35"/>
    </row>
    <row r="31" spans="2:11" s="1" customFormat="1" ht="14.45" customHeight="1">
      <c r="B31" s="32"/>
      <c r="C31" s="308"/>
      <c r="D31" s="308"/>
      <c r="E31" s="311" t="s">
        <v>46</v>
      </c>
      <c r="F31" s="337">
        <f>ROUND(SUM(BF79:BF99), 2)</f>
        <v>0</v>
      </c>
      <c r="G31" s="308"/>
      <c r="H31" s="308"/>
      <c r="I31" s="338">
        <v>0.15</v>
      </c>
      <c r="J31" s="337">
        <f>ROUND(ROUND((SUM(BF79:BF99)), 2)*I31, 2)</f>
        <v>0</v>
      </c>
      <c r="K31" s="35"/>
    </row>
    <row r="32" spans="2:11" s="1" customFormat="1" ht="14.45" hidden="1" customHeight="1">
      <c r="B32" s="32"/>
      <c r="C32" s="308"/>
      <c r="D32" s="308"/>
      <c r="E32" s="311" t="s">
        <v>47</v>
      </c>
      <c r="F32" s="337">
        <f>ROUND(SUM(BG79:BG99), 2)</f>
        <v>0</v>
      </c>
      <c r="G32" s="308"/>
      <c r="H32" s="308"/>
      <c r="I32" s="338">
        <v>0.21</v>
      </c>
      <c r="J32" s="337">
        <v>0</v>
      </c>
      <c r="K32" s="35"/>
    </row>
    <row r="33" spans="2:11" s="1" customFormat="1" ht="14.45" hidden="1" customHeight="1">
      <c r="B33" s="32"/>
      <c r="C33" s="308"/>
      <c r="D33" s="308"/>
      <c r="E33" s="311" t="s">
        <v>48</v>
      </c>
      <c r="F33" s="337">
        <f>ROUND(SUM(BH79:BH99), 2)</f>
        <v>0</v>
      </c>
      <c r="G33" s="308"/>
      <c r="H33" s="308"/>
      <c r="I33" s="338">
        <v>0.15</v>
      </c>
      <c r="J33" s="337">
        <v>0</v>
      </c>
      <c r="K33" s="35"/>
    </row>
    <row r="34" spans="2:11" s="1" customFormat="1" ht="14.45" hidden="1" customHeight="1">
      <c r="B34" s="32"/>
      <c r="C34" s="308"/>
      <c r="D34" s="308"/>
      <c r="E34" s="311" t="s">
        <v>49</v>
      </c>
      <c r="F34" s="337">
        <f>ROUND(SUM(BI79:BI99), 2)</f>
        <v>0</v>
      </c>
      <c r="G34" s="308"/>
      <c r="H34" s="308"/>
      <c r="I34" s="338">
        <v>0</v>
      </c>
      <c r="J34" s="337">
        <v>0</v>
      </c>
      <c r="K34" s="35"/>
    </row>
    <row r="35" spans="2:11" s="1" customFormat="1" ht="6.95" customHeight="1">
      <c r="B35" s="32"/>
      <c r="C35" s="308"/>
      <c r="D35" s="308"/>
      <c r="E35" s="308"/>
      <c r="F35" s="308"/>
      <c r="G35" s="308"/>
      <c r="H35" s="308"/>
      <c r="I35" s="326"/>
      <c r="J35" s="308"/>
      <c r="K35" s="35"/>
    </row>
    <row r="36" spans="2:11" s="1" customFormat="1" ht="25.35" customHeight="1">
      <c r="B36" s="32"/>
      <c r="C36" s="339"/>
      <c r="D36" s="102" t="s">
        <v>50</v>
      </c>
      <c r="E36" s="64"/>
      <c r="F36" s="64"/>
      <c r="G36" s="103" t="s">
        <v>51</v>
      </c>
      <c r="H36" s="104" t="s">
        <v>52</v>
      </c>
      <c r="I36" s="105"/>
      <c r="J36" s="106">
        <f>SUM(J27:J34)</f>
        <v>0</v>
      </c>
      <c r="K36" s="107"/>
    </row>
    <row r="37" spans="2:11" s="1" customFormat="1" ht="14.45" customHeight="1">
      <c r="B37" s="42"/>
      <c r="C37" s="43"/>
      <c r="D37" s="43"/>
      <c r="E37" s="43"/>
      <c r="F37" s="43"/>
      <c r="G37" s="43"/>
      <c r="H37" s="43"/>
      <c r="I37" s="108"/>
      <c r="J37" s="43"/>
      <c r="K37" s="44"/>
    </row>
    <row r="41" spans="2:11" s="1" customFormat="1" ht="6.95" customHeight="1">
      <c r="B41" s="109"/>
      <c r="C41" s="110"/>
      <c r="D41" s="110"/>
      <c r="E41" s="110"/>
      <c r="F41" s="110"/>
      <c r="G41" s="110"/>
      <c r="H41" s="110"/>
      <c r="I41" s="111"/>
      <c r="J41" s="110"/>
      <c r="K41" s="112"/>
    </row>
    <row r="42" spans="2:11" s="1" customFormat="1" ht="36.950000000000003" customHeight="1">
      <c r="B42" s="32"/>
      <c r="C42" s="295" t="s">
        <v>163</v>
      </c>
      <c r="D42" s="308"/>
      <c r="E42" s="308"/>
      <c r="F42" s="308"/>
      <c r="G42" s="308"/>
      <c r="H42" s="308"/>
      <c r="I42" s="326"/>
      <c r="J42" s="308"/>
      <c r="K42" s="35"/>
    </row>
    <row r="43" spans="2:11" s="1" customFormat="1" ht="6.95" customHeight="1">
      <c r="B43" s="32"/>
      <c r="C43" s="308"/>
      <c r="D43" s="308"/>
      <c r="E43" s="308"/>
      <c r="F43" s="308"/>
      <c r="G43" s="308"/>
      <c r="H43" s="308"/>
      <c r="I43" s="326"/>
      <c r="J43" s="308"/>
      <c r="K43" s="35"/>
    </row>
    <row r="44" spans="2:11" s="1" customFormat="1" ht="14.45" customHeight="1">
      <c r="B44" s="32"/>
      <c r="C44" s="301" t="s">
        <v>18</v>
      </c>
      <c r="D44" s="308"/>
      <c r="E44" s="308"/>
      <c r="F44" s="308"/>
      <c r="G44" s="308"/>
      <c r="H44" s="308"/>
      <c r="I44" s="326"/>
      <c r="J44" s="308"/>
      <c r="K44" s="35"/>
    </row>
    <row r="45" spans="2:11" s="1" customFormat="1" ht="16.5" customHeight="1">
      <c r="B45" s="32"/>
      <c r="C45" s="308"/>
      <c r="D45" s="308"/>
      <c r="E45" s="324" t="str">
        <f>E7</f>
        <v>Rekonstrukce zahrady mateřské školky Šponarova</v>
      </c>
      <c r="F45" s="325"/>
      <c r="G45" s="325"/>
      <c r="H45" s="325"/>
      <c r="I45" s="326"/>
      <c r="J45" s="308"/>
      <c r="K45" s="35"/>
    </row>
    <row r="46" spans="2:11" s="1" customFormat="1" ht="14.45" customHeight="1">
      <c r="B46" s="32"/>
      <c r="C46" s="301" t="s">
        <v>161</v>
      </c>
      <c r="D46" s="308"/>
      <c r="E46" s="308"/>
      <c r="F46" s="308"/>
      <c r="G46" s="308"/>
      <c r="H46" s="308"/>
      <c r="I46" s="326"/>
      <c r="J46" s="308"/>
      <c r="K46" s="35"/>
    </row>
    <row r="47" spans="2:11" s="1" customFormat="1" ht="17.25" customHeight="1">
      <c r="B47" s="32"/>
      <c r="C47" s="308"/>
      <c r="D47" s="308"/>
      <c r="E47" s="327" t="str">
        <f>E9</f>
        <v>08 - Balanční kůly</v>
      </c>
      <c r="F47" s="328"/>
      <c r="G47" s="328"/>
      <c r="H47" s="328"/>
      <c r="I47" s="326"/>
      <c r="J47" s="308"/>
      <c r="K47" s="35"/>
    </row>
    <row r="48" spans="2:11" s="1" customFormat="1" ht="6.95" customHeight="1">
      <c r="B48" s="32"/>
      <c r="C48" s="308"/>
      <c r="D48" s="308"/>
      <c r="E48" s="308"/>
      <c r="F48" s="308"/>
      <c r="G48" s="308"/>
      <c r="H48" s="308"/>
      <c r="I48" s="326"/>
      <c r="J48" s="308"/>
      <c r="K48" s="35"/>
    </row>
    <row r="49" spans="2:47" s="1" customFormat="1" ht="18" customHeight="1">
      <c r="B49" s="32"/>
      <c r="C49" s="301" t="s">
        <v>23</v>
      </c>
      <c r="D49" s="308"/>
      <c r="E49" s="308"/>
      <c r="F49" s="302" t="str">
        <f>F12</f>
        <v>Ul. Šponarova 1503/16</v>
      </c>
      <c r="G49" s="308"/>
      <c r="H49" s="308"/>
      <c r="I49" s="329" t="s">
        <v>25</v>
      </c>
      <c r="J49" s="330" t="str">
        <f>IF(J12="","",J12)</f>
        <v>2. 12. 2018</v>
      </c>
      <c r="K49" s="35"/>
    </row>
    <row r="50" spans="2:47" s="1" customFormat="1" ht="6.95" customHeight="1">
      <c r="B50" s="32"/>
      <c r="C50" s="308"/>
      <c r="D50" s="308"/>
      <c r="E50" s="308"/>
      <c r="F50" s="308"/>
      <c r="G50" s="308"/>
      <c r="H50" s="308"/>
      <c r="I50" s="326"/>
      <c r="J50" s="308"/>
      <c r="K50" s="35"/>
    </row>
    <row r="51" spans="2:47" s="1" customFormat="1">
      <c r="B51" s="32"/>
      <c r="C51" s="301" t="s">
        <v>27</v>
      </c>
      <c r="D51" s="308"/>
      <c r="E51" s="308"/>
      <c r="F51" s="302" t="str">
        <f>E15</f>
        <v>MŠ Harmonie</v>
      </c>
      <c r="G51" s="308"/>
      <c r="H51" s="308"/>
      <c r="I51" s="329" t="s">
        <v>34</v>
      </c>
      <c r="J51" s="307" t="str">
        <f>E21</f>
        <v>Ing. Dagmar Rudolfová, Ing. Miroslava Najman</v>
      </c>
      <c r="K51" s="35"/>
    </row>
    <row r="52" spans="2:47" s="1" customFormat="1" ht="14.45" customHeight="1">
      <c r="B52" s="32"/>
      <c r="C52" s="301" t="s">
        <v>32</v>
      </c>
      <c r="D52" s="308"/>
      <c r="E52" s="308"/>
      <c r="F52" s="302" t="str">
        <f>IF(E18="","",E18)</f>
        <v/>
      </c>
      <c r="G52" s="308"/>
      <c r="H52" s="308"/>
      <c r="I52" s="326"/>
      <c r="J52" s="340"/>
      <c r="K52" s="35"/>
    </row>
    <row r="53" spans="2:47" s="1" customFormat="1" ht="10.35" customHeight="1">
      <c r="B53" s="32"/>
      <c r="C53" s="308"/>
      <c r="D53" s="308"/>
      <c r="E53" s="308"/>
      <c r="F53" s="308"/>
      <c r="G53" s="308"/>
      <c r="H53" s="308"/>
      <c r="I53" s="326"/>
      <c r="J53" s="308"/>
      <c r="K53" s="35"/>
    </row>
    <row r="54" spans="2:47" s="1" customFormat="1" ht="29.25" customHeight="1">
      <c r="B54" s="32"/>
      <c r="C54" s="341" t="s">
        <v>164</v>
      </c>
      <c r="D54" s="339"/>
      <c r="E54" s="339"/>
      <c r="F54" s="339"/>
      <c r="G54" s="339"/>
      <c r="H54" s="339"/>
      <c r="I54" s="342"/>
      <c r="J54" s="343" t="s">
        <v>165</v>
      </c>
      <c r="K54" s="113"/>
    </row>
    <row r="55" spans="2:47" s="1" customFormat="1" ht="10.35" customHeight="1">
      <c r="B55" s="32"/>
      <c r="C55" s="308"/>
      <c r="D55" s="308"/>
      <c r="E55" s="308"/>
      <c r="F55" s="308"/>
      <c r="G55" s="308"/>
      <c r="H55" s="308"/>
      <c r="I55" s="326"/>
      <c r="J55" s="308"/>
      <c r="K55" s="35"/>
    </row>
    <row r="56" spans="2:47" s="1" customFormat="1" ht="29.25" customHeight="1">
      <c r="B56" s="32"/>
      <c r="C56" s="344" t="s">
        <v>166</v>
      </c>
      <c r="D56" s="308"/>
      <c r="E56" s="308"/>
      <c r="F56" s="308"/>
      <c r="G56" s="308"/>
      <c r="H56" s="308"/>
      <c r="I56" s="326"/>
      <c r="J56" s="334">
        <f>J79</f>
        <v>0</v>
      </c>
      <c r="K56" s="35"/>
      <c r="AU56" s="23" t="s">
        <v>167</v>
      </c>
    </row>
    <row r="57" spans="2:47" s="7" customFormat="1" ht="24.95" customHeight="1">
      <c r="B57" s="114"/>
      <c r="C57" s="345"/>
      <c r="D57" s="115" t="s">
        <v>168</v>
      </c>
      <c r="E57" s="116"/>
      <c r="F57" s="116"/>
      <c r="G57" s="116"/>
      <c r="H57" s="116"/>
      <c r="I57" s="117"/>
      <c r="J57" s="118">
        <f>J80</f>
        <v>0</v>
      </c>
      <c r="K57" s="119"/>
    </row>
    <row r="58" spans="2:47" s="8" customFormat="1" ht="19.899999999999999" customHeight="1">
      <c r="B58" s="120"/>
      <c r="C58" s="346"/>
      <c r="D58" s="121" t="s">
        <v>169</v>
      </c>
      <c r="E58" s="122"/>
      <c r="F58" s="122"/>
      <c r="G58" s="122"/>
      <c r="H58" s="122"/>
      <c r="I58" s="123"/>
      <c r="J58" s="124">
        <f>J81</f>
        <v>0</v>
      </c>
      <c r="K58" s="125"/>
    </row>
    <row r="59" spans="2:47" s="8" customFormat="1" ht="19.899999999999999" customHeight="1">
      <c r="B59" s="120"/>
      <c r="C59" s="346"/>
      <c r="D59" s="121" t="s">
        <v>170</v>
      </c>
      <c r="E59" s="122"/>
      <c r="F59" s="122"/>
      <c r="G59" s="122"/>
      <c r="H59" s="122"/>
      <c r="I59" s="123"/>
      <c r="J59" s="124">
        <f>J95</f>
        <v>0</v>
      </c>
      <c r="K59" s="125"/>
    </row>
    <row r="60" spans="2:47" s="1" customFormat="1" ht="21.75" customHeight="1">
      <c r="B60" s="32"/>
      <c r="C60" s="308"/>
      <c r="D60" s="308"/>
      <c r="E60" s="308"/>
      <c r="F60" s="308"/>
      <c r="G60" s="308"/>
      <c r="H60" s="308"/>
      <c r="I60" s="326"/>
      <c r="J60" s="308"/>
      <c r="K60" s="35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08"/>
      <c r="J61" s="43"/>
      <c r="K61" s="44"/>
    </row>
    <row r="65" spans="2:63" s="1" customFormat="1" ht="6.95" customHeight="1">
      <c r="B65" s="45"/>
      <c r="C65" s="46"/>
      <c r="D65" s="46"/>
      <c r="E65" s="46"/>
      <c r="F65" s="46"/>
      <c r="G65" s="46"/>
      <c r="H65" s="46"/>
      <c r="I65" s="111"/>
      <c r="J65" s="46"/>
      <c r="K65" s="46"/>
      <c r="L65" s="47"/>
    </row>
    <row r="66" spans="2:63" s="1" customFormat="1" ht="36.950000000000003" customHeight="1">
      <c r="B66" s="32"/>
      <c r="C66" s="48" t="s">
        <v>171</v>
      </c>
      <c r="D66" s="49"/>
      <c r="E66" s="49"/>
      <c r="F66" s="49"/>
      <c r="G66" s="49"/>
      <c r="H66" s="49"/>
      <c r="I66" s="126"/>
      <c r="J66" s="49"/>
      <c r="K66" s="49"/>
      <c r="L66" s="47"/>
    </row>
    <row r="67" spans="2:63" s="1" customFormat="1" ht="6.95" customHeight="1">
      <c r="B67" s="32"/>
      <c r="C67" s="49"/>
      <c r="D67" s="49"/>
      <c r="E67" s="49"/>
      <c r="F67" s="49"/>
      <c r="G67" s="49"/>
      <c r="H67" s="49"/>
      <c r="I67" s="126"/>
      <c r="J67" s="49"/>
      <c r="K67" s="49"/>
      <c r="L67" s="47"/>
    </row>
    <row r="68" spans="2:63" s="1" customFormat="1" ht="14.45" customHeight="1">
      <c r="B68" s="32"/>
      <c r="C68" s="51" t="s">
        <v>18</v>
      </c>
      <c r="D68" s="49"/>
      <c r="E68" s="49"/>
      <c r="F68" s="49"/>
      <c r="G68" s="49"/>
      <c r="H68" s="49"/>
      <c r="I68" s="126"/>
      <c r="J68" s="49"/>
      <c r="K68" s="49"/>
      <c r="L68" s="47"/>
    </row>
    <row r="69" spans="2:63" s="1" customFormat="1" ht="16.5" customHeight="1">
      <c r="B69" s="32"/>
      <c r="C69" s="49"/>
      <c r="D69" s="49"/>
      <c r="E69" s="281" t="str">
        <f>E7</f>
        <v>Rekonstrukce zahrady mateřské školky Šponarova</v>
      </c>
      <c r="F69" s="282"/>
      <c r="G69" s="282"/>
      <c r="H69" s="282"/>
      <c r="I69" s="126"/>
      <c r="J69" s="49"/>
      <c r="K69" s="49"/>
      <c r="L69" s="47"/>
    </row>
    <row r="70" spans="2:63" s="1" customFormat="1" ht="14.45" customHeight="1">
      <c r="B70" s="32"/>
      <c r="C70" s="51" t="s">
        <v>161</v>
      </c>
      <c r="D70" s="49"/>
      <c r="E70" s="49"/>
      <c r="F70" s="49"/>
      <c r="G70" s="49"/>
      <c r="H70" s="49"/>
      <c r="I70" s="126"/>
      <c r="J70" s="49"/>
      <c r="K70" s="49"/>
      <c r="L70" s="47"/>
    </row>
    <row r="71" spans="2:63" s="1" customFormat="1" ht="17.25" customHeight="1">
      <c r="B71" s="32"/>
      <c r="C71" s="49"/>
      <c r="D71" s="49"/>
      <c r="E71" s="274" t="str">
        <f>E9</f>
        <v>08 - Balanční kůly</v>
      </c>
      <c r="F71" s="283"/>
      <c r="G71" s="283"/>
      <c r="H71" s="283"/>
      <c r="I71" s="126"/>
      <c r="J71" s="49"/>
      <c r="K71" s="49"/>
      <c r="L71" s="47"/>
    </row>
    <row r="72" spans="2:63" s="1" customFormat="1" ht="6.95" customHeight="1">
      <c r="B72" s="32"/>
      <c r="C72" s="49"/>
      <c r="D72" s="49"/>
      <c r="E72" s="49"/>
      <c r="F72" s="49"/>
      <c r="G72" s="49"/>
      <c r="H72" s="49"/>
      <c r="I72" s="126"/>
      <c r="J72" s="49"/>
      <c r="K72" s="49"/>
      <c r="L72" s="47"/>
    </row>
    <row r="73" spans="2:63" s="1" customFormat="1" ht="18" customHeight="1">
      <c r="B73" s="32"/>
      <c r="C73" s="51" t="s">
        <v>23</v>
      </c>
      <c r="D73" s="49"/>
      <c r="E73" s="49"/>
      <c r="F73" s="127" t="str">
        <f>F12</f>
        <v>Ul. Šponarova 1503/16</v>
      </c>
      <c r="G73" s="49"/>
      <c r="H73" s="49"/>
      <c r="I73" s="128" t="s">
        <v>25</v>
      </c>
      <c r="J73" s="59" t="str">
        <f>IF(J12="","",J12)</f>
        <v>2. 12. 2018</v>
      </c>
      <c r="K73" s="49"/>
      <c r="L73" s="47"/>
    </row>
    <row r="74" spans="2:63" s="1" customFormat="1" ht="6.95" customHeight="1">
      <c r="B74" s="32"/>
      <c r="C74" s="49"/>
      <c r="D74" s="49"/>
      <c r="E74" s="49"/>
      <c r="F74" s="49"/>
      <c r="G74" s="49"/>
      <c r="H74" s="49"/>
      <c r="I74" s="126"/>
      <c r="J74" s="49"/>
      <c r="K74" s="49"/>
      <c r="L74" s="47"/>
    </row>
    <row r="75" spans="2:63" s="1" customFormat="1">
      <c r="B75" s="32"/>
      <c r="C75" s="51" t="s">
        <v>27</v>
      </c>
      <c r="D75" s="49"/>
      <c r="E75" s="49"/>
      <c r="F75" s="127" t="str">
        <f>E15</f>
        <v>MŠ Harmonie</v>
      </c>
      <c r="G75" s="49"/>
      <c r="H75" s="49"/>
      <c r="I75" s="128" t="s">
        <v>34</v>
      </c>
      <c r="J75" s="127" t="str">
        <f>E21</f>
        <v>Ing. Dagmar Rudolfová, Ing. Miroslava Najman</v>
      </c>
      <c r="K75" s="49"/>
      <c r="L75" s="47"/>
    </row>
    <row r="76" spans="2:63" s="1" customFormat="1" ht="14.45" customHeight="1">
      <c r="B76" s="32"/>
      <c r="C76" s="51" t="s">
        <v>32</v>
      </c>
      <c r="D76" s="49"/>
      <c r="E76" s="49"/>
      <c r="F76" s="127" t="str">
        <f>IF(E18="","",E18)</f>
        <v/>
      </c>
      <c r="G76" s="49"/>
      <c r="H76" s="49"/>
      <c r="I76" s="126"/>
      <c r="J76" s="49"/>
      <c r="K76" s="49"/>
      <c r="L76" s="47"/>
    </row>
    <row r="77" spans="2:63" s="1" customFormat="1" ht="10.35" customHeight="1">
      <c r="B77" s="32"/>
      <c r="C77" s="49"/>
      <c r="D77" s="49"/>
      <c r="E77" s="49"/>
      <c r="F77" s="49"/>
      <c r="G77" s="49"/>
      <c r="H77" s="49"/>
      <c r="I77" s="126"/>
      <c r="J77" s="49"/>
      <c r="K77" s="49"/>
      <c r="L77" s="47"/>
    </row>
    <row r="78" spans="2:63" s="9" customFormat="1" ht="29.25" customHeight="1">
      <c r="B78" s="129"/>
      <c r="C78" s="130" t="s">
        <v>172</v>
      </c>
      <c r="D78" s="131" t="s">
        <v>59</v>
      </c>
      <c r="E78" s="131" t="s">
        <v>55</v>
      </c>
      <c r="F78" s="131" t="s">
        <v>173</v>
      </c>
      <c r="G78" s="131" t="s">
        <v>174</v>
      </c>
      <c r="H78" s="131" t="s">
        <v>175</v>
      </c>
      <c r="I78" s="132" t="s">
        <v>176</v>
      </c>
      <c r="J78" s="131" t="s">
        <v>165</v>
      </c>
      <c r="K78" s="133" t="s">
        <v>177</v>
      </c>
      <c r="L78" s="134"/>
      <c r="M78" s="66" t="s">
        <v>178</v>
      </c>
      <c r="N78" s="67" t="s">
        <v>44</v>
      </c>
      <c r="O78" s="67" t="s">
        <v>179</v>
      </c>
      <c r="P78" s="67" t="s">
        <v>180</v>
      </c>
      <c r="Q78" s="67" t="s">
        <v>181</v>
      </c>
      <c r="R78" s="67" t="s">
        <v>182</v>
      </c>
      <c r="S78" s="67" t="s">
        <v>183</v>
      </c>
      <c r="T78" s="68" t="s">
        <v>184</v>
      </c>
    </row>
    <row r="79" spans="2:63" s="1" customFormat="1" ht="29.25" customHeight="1">
      <c r="B79" s="32"/>
      <c r="C79" s="72" t="s">
        <v>166</v>
      </c>
      <c r="D79" s="49"/>
      <c r="E79" s="49"/>
      <c r="F79" s="49"/>
      <c r="G79" s="49"/>
      <c r="H79" s="49"/>
      <c r="I79" s="126"/>
      <c r="J79" s="135">
        <f>BK79</f>
        <v>0</v>
      </c>
      <c r="K79" s="49"/>
      <c r="L79" s="47"/>
      <c r="M79" s="69"/>
      <c r="N79" s="70"/>
      <c r="O79" s="70"/>
      <c r="P79" s="136">
        <f>P80</f>
        <v>0</v>
      </c>
      <c r="Q79" s="70"/>
      <c r="R79" s="136">
        <f>R80</f>
        <v>1.4999999999999999E-4</v>
      </c>
      <c r="S79" s="70"/>
      <c r="T79" s="137">
        <f>T80</f>
        <v>0</v>
      </c>
      <c r="AT79" s="23" t="s">
        <v>73</v>
      </c>
      <c r="AU79" s="23" t="s">
        <v>167</v>
      </c>
      <c r="BK79" s="138">
        <f>BK80</f>
        <v>0</v>
      </c>
    </row>
    <row r="80" spans="2:63" s="10" customFormat="1" ht="37.35" customHeight="1">
      <c r="B80" s="139"/>
      <c r="C80" s="140"/>
      <c r="D80" s="141" t="s">
        <v>73</v>
      </c>
      <c r="E80" s="142" t="s">
        <v>185</v>
      </c>
      <c r="F80" s="142" t="s">
        <v>186</v>
      </c>
      <c r="G80" s="140"/>
      <c r="H80" s="140"/>
      <c r="I80" s="143"/>
      <c r="J80" s="144">
        <f>BK80</f>
        <v>0</v>
      </c>
      <c r="K80" s="140"/>
      <c r="L80" s="145"/>
      <c r="M80" s="146"/>
      <c r="N80" s="347"/>
      <c r="O80" s="347"/>
      <c r="P80" s="348">
        <f>P81+P95</f>
        <v>0</v>
      </c>
      <c r="Q80" s="347"/>
      <c r="R80" s="348">
        <f>R81+R95</f>
        <v>1.4999999999999999E-4</v>
      </c>
      <c r="S80" s="347"/>
      <c r="T80" s="147">
        <f>T81+T95</f>
        <v>0</v>
      </c>
      <c r="AR80" s="148" t="s">
        <v>82</v>
      </c>
      <c r="AT80" s="149" t="s">
        <v>73</v>
      </c>
      <c r="AU80" s="149" t="s">
        <v>74</v>
      </c>
      <c r="AY80" s="148" t="s">
        <v>187</v>
      </c>
      <c r="BK80" s="150">
        <f>BK81+BK95</f>
        <v>0</v>
      </c>
    </row>
    <row r="81" spans="2:65" s="10" customFormat="1" ht="19.899999999999999" customHeight="1">
      <c r="B81" s="139"/>
      <c r="C81" s="140"/>
      <c r="D81" s="141" t="s">
        <v>73</v>
      </c>
      <c r="E81" s="151" t="s">
        <v>82</v>
      </c>
      <c r="F81" s="151" t="s">
        <v>188</v>
      </c>
      <c r="G81" s="140"/>
      <c r="H81" s="140"/>
      <c r="I81" s="143"/>
      <c r="J81" s="152">
        <f>BK81</f>
        <v>0</v>
      </c>
      <c r="K81" s="140"/>
      <c r="L81" s="145"/>
      <c r="M81" s="146"/>
      <c r="N81" s="347"/>
      <c r="O81" s="347"/>
      <c r="P81" s="348">
        <f>SUM(P82:P94)</f>
        <v>0</v>
      </c>
      <c r="Q81" s="347"/>
      <c r="R81" s="348">
        <f>SUM(R82:R94)</f>
        <v>1.4999999999999999E-4</v>
      </c>
      <c r="S81" s="347"/>
      <c r="T81" s="147">
        <f>SUM(T82:T94)</f>
        <v>0</v>
      </c>
      <c r="AR81" s="148" t="s">
        <v>82</v>
      </c>
      <c r="AT81" s="149" t="s">
        <v>73</v>
      </c>
      <c r="AU81" s="149" t="s">
        <v>82</v>
      </c>
      <c r="AY81" s="148" t="s">
        <v>187</v>
      </c>
      <c r="BK81" s="150">
        <f>SUM(BK82:BK94)</f>
        <v>0</v>
      </c>
    </row>
    <row r="82" spans="2:65" s="1" customFormat="1" ht="25.5" customHeight="1">
      <c r="B82" s="32"/>
      <c r="C82" s="153" t="s">
        <v>82</v>
      </c>
      <c r="D82" s="153" t="s">
        <v>189</v>
      </c>
      <c r="E82" s="154" t="s">
        <v>190</v>
      </c>
      <c r="F82" s="155" t="s">
        <v>191</v>
      </c>
      <c r="G82" s="156" t="s">
        <v>192</v>
      </c>
      <c r="H82" s="157">
        <v>1</v>
      </c>
      <c r="I82" s="158"/>
      <c r="J82" s="159">
        <f>ROUND(I82*H82,2)</f>
        <v>0</v>
      </c>
      <c r="K82" s="155" t="s">
        <v>193</v>
      </c>
      <c r="L82" s="47"/>
      <c r="M82" s="160" t="s">
        <v>21</v>
      </c>
      <c r="N82" s="349" t="s">
        <v>45</v>
      </c>
      <c r="O82" s="308"/>
      <c r="P82" s="350">
        <f>O82*H82</f>
        <v>0</v>
      </c>
      <c r="Q82" s="350">
        <v>0</v>
      </c>
      <c r="R82" s="350">
        <f>Q82*H82</f>
        <v>0</v>
      </c>
      <c r="S82" s="350">
        <v>0</v>
      </c>
      <c r="T82" s="161">
        <f>S82*H82</f>
        <v>0</v>
      </c>
      <c r="AR82" s="23" t="s">
        <v>194</v>
      </c>
      <c r="AT82" s="23" t="s">
        <v>189</v>
      </c>
      <c r="AU82" s="23" t="s">
        <v>84</v>
      </c>
      <c r="AY82" s="23" t="s">
        <v>187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23" t="s">
        <v>82</v>
      </c>
      <c r="BK82" s="162">
        <f>ROUND(I82*H82,2)</f>
        <v>0</v>
      </c>
      <c r="BL82" s="23" t="s">
        <v>194</v>
      </c>
      <c r="BM82" s="23" t="s">
        <v>351</v>
      </c>
    </row>
    <row r="83" spans="2:65" s="11" customFormat="1">
      <c r="B83" s="163"/>
      <c r="C83" s="164"/>
      <c r="D83" s="165" t="s">
        <v>196</v>
      </c>
      <c r="E83" s="166" t="s">
        <v>21</v>
      </c>
      <c r="F83" s="167" t="s">
        <v>352</v>
      </c>
      <c r="G83" s="164"/>
      <c r="H83" s="166" t="s">
        <v>21</v>
      </c>
      <c r="I83" s="168"/>
      <c r="J83" s="164"/>
      <c r="K83" s="164"/>
      <c r="L83" s="169"/>
      <c r="M83" s="170"/>
      <c r="N83" s="351"/>
      <c r="O83" s="351"/>
      <c r="P83" s="351"/>
      <c r="Q83" s="351"/>
      <c r="R83" s="351"/>
      <c r="S83" s="351"/>
      <c r="T83" s="171"/>
      <c r="AT83" s="172" t="s">
        <v>196</v>
      </c>
      <c r="AU83" s="172" t="s">
        <v>84</v>
      </c>
      <c r="AV83" s="11" t="s">
        <v>82</v>
      </c>
      <c r="AW83" s="11" t="s">
        <v>37</v>
      </c>
      <c r="AX83" s="11" t="s">
        <v>74</v>
      </c>
      <c r="AY83" s="172" t="s">
        <v>187</v>
      </c>
    </row>
    <row r="84" spans="2:65" s="12" customFormat="1">
      <c r="B84" s="173"/>
      <c r="C84" s="174"/>
      <c r="D84" s="165" t="s">
        <v>196</v>
      </c>
      <c r="E84" s="175" t="s">
        <v>21</v>
      </c>
      <c r="F84" s="176" t="s">
        <v>82</v>
      </c>
      <c r="G84" s="174"/>
      <c r="H84" s="177">
        <v>1</v>
      </c>
      <c r="I84" s="178"/>
      <c r="J84" s="174"/>
      <c r="K84" s="174"/>
      <c r="L84" s="179"/>
      <c r="M84" s="180"/>
      <c r="N84" s="352"/>
      <c r="O84" s="352"/>
      <c r="P84" s="352"/>
      <c r="Q84" s="352"/>
      <c r="R84" s="352"/>
      <c r="S84" s="352"/>
      <c r="T84" s="181"/>
      <c r="AT84" s="182" t="s">
        <v>196</v>
      </c>
      <c r="AU84" s="182" t="s">
        <v>84</v>
      </c>
      <c r="AV84" s="12" t="s">
        <v>84</v>
      </c>
      <c r="AW84" s="12" t="s">
        <v>37</v>
      </c>
      <c r="AX84" s="12" t="s">
        <v>82</v>
      </c>
      <c r="AY84" s="182" t="s">
        <v>187</v>
      </c>
    </row>
    <row r="85" spans="2:65" s="1" customFormat="1" ht="25.5" customHeight="1">
      <c r="B85" s="32"/>
      <c r="C85" s="153" t="s">
        <v>84</v>
      </c>
      <c r="D85" s="153" t="s">
        <v>189</v>
      </c>
      <c r="E85" s="154" t="s">
        <v>198</v>
      </c>
      <c r="F85" s="155" t="s">
        <v>199</v>
      </c>
      <c r="G85" s="156" t="s">
        <v>192</v>
      </c>
      <c r="H85" s="157">
        <v>1</v>
      </c>
      <c r="I85" s="158"/>
      <c r="J85" s="159">
        <f>ROUND(I85*H85,2)</f>
        <v>0</v>
      </c>
      <c r="K85" s="155" t="s">
        <v>193</v>
      </c>
      <c r="L85" s="47"/>
      <c r="M85" s="160" t="s">
        <v>21</v>
      </c>
      <c r="N85" s="349" t="s">
        <v>45</v>
      </c>
      <c r="O85" s="308"/>
      <c r="P85" s="350">
        <f>O85*H85</f>
        <v>0</v>
      </c>
      <c r="Q85" s="350">
        <v>0</v>
      </c>
      <c r="R85" s="350">
        <f>Q85*H85</f>
        <v>0</v>
      </c>
      <c r="S85" s="350">
        <v>0</v>
      </c>
      <c r="T85" s="161">
        <f>S85*H85</f>
        <v>0</v>
      </c>
      <c r="AR85" s="23" t="s">
        <v>194</v>
      </c>
      <c r="AT85" s="23" t="s">
        <v>189</v>
      </c>
      <c r="AU85" s="23" t="s">
        <v>84</v>
      </c>
      <c r="AY85" s="23" t="s">
        <v>187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23" t="s">
        <v>82</v>
      </c>
      <c r="BK85" s="162">
        <f>ROUND(I85*H85,2)</f>
        <v>0</v>
      </c>
      <c r="BL85" s="23" t="s">
        <v>194</v>
      </c>
      <c r="BM85" s="23" t="s">
        <v>353</v>
      </c>
    </row>
    <row r="86" spans="2:65" s="12" customFormat="1">
      <c r="B86" s="173"/>
      <c r="C86" s="174"/>
      <c r="D86" s="165" t="s">
        <v>196</v>
      </c>
      <c r="E86" s="175" t="s">
        <v>21</v>
      </c>
      <c r="F86" s="176" t="s">
        <v>82</v>
      </c>
      <c r="G86" s="174"/>
      <c r="H86" s="177">
        <v>1</v>
      </c>
      <c r="I86" s="178"/>
      <c r="J86" s="174"/>
      <c r="K86" s="174"/>
      <c r="L86" s="179"/>
      <c r="M86" s="180"/>
      <c r="N86" s="352"/>
      <c r="O86" s="352"/>
      <c r="P86" s="352"/>
      <c r="Q86" s="352"/>
      <c r="R86" s="352"/>
      <c r="S86" s="352"/>
      <c r="T86" s="181"/>
      <c r="AT86" s="182" t="s">
        <v>196</v>
      </c>
      <c r="AU86" s="182" t="s">
        <v>84</v>
      </c>
      <c r="AV86" s="12" t="s">
        <v>84</v>
      </c>
      <c r="AW86" s="12" t="s">
        <v>37</v>
      </c>
      <c r="AX86" s="12" t="s">
        <v>82</v>
      </c>
      <c r="AY86" s="182" t="s">
        <v>187</v>
      </c>
    </row>
    <row r="87" spans="2:65" s="1" customFormat="1" ht="38.25" customHeight="1">
      <c r="B87" s="32"/>
      <c r="C87" s="153" t="s">
        <v>201</v>
      </c>
      <c r="D87" s="153" t="s">
        <v>189</v>
      </c>
      <c r="E87" s="154" t="s">
        <v>205</v>
      </c>
      <c r="F87" s="155" t="s">
        <v>206</v>
      </c>
      <c r="G87" s="156" t="s">
        <v>192</v>
      </c>
      <c r="H87" s="157">
        <v>5</v>
      </c>
      <c r="I87" s="158"/>
      <c r="J87" s="159">
        <f>ROUND(I87*H87,2)</f>
        <v>0</v>
      </c>
      <c r="K87" s="155" t="s">
        <v>193</v>
      </c>
      <c r="L87" s="47"/>
      <c r="M87" s="160" t="s">
        <v>21</v>
      </c>
      <c r="N87" s="349" t="s">
        <v>45</v>
      </c>
      <c r="O87" s="308"/>
      <c r="P87" s="350">
        <f>O87*H87</f>
        <v>0</v>
      </c>
      <c r="Q87" s="350">
        <v>0</v>
      </c>
      <c r="R87" s="350">
        <f>Q87*H87</f>
        <v>0</v>
      </c>
      <c r="S87" s="350">
        <v>0</v>
      </c>
      <c r="T87" s="161">
        <f>S87*H87</f>
        <v>0</v>
      </c>
      <c r="AR87" s="23" t="s">
        <v>194</v>
      </c>
      <c r="AT87" s="23" t="s">
        <v>189</v>
      </c>
      <c r="AU87" s="23" t="s">
        <v>84</v>
      </c>
      <c r="AY87" s="23" t="s">
        <v>187</v>
      </c>
      <c r="BE87" s="162">
        <f>IF(N87="základní",J87,0)</f>
        <v>0</v>
      </c>
      <c r="BF87" s="162">
        <f>IF(N87="snížená",J87,0)</f>
        <v>0</v>
      </c>
      <c r="BG87" s="162">
        <f>IF(N87="zákl. přenesená",J87,0)</f>
        <v>0</v>
      </c>
      <c r="BH87" s="162">
        <f>IF(N87="sníž. přenesená",J87,0)</f>
        <v>0</v>
      </c>
      <c r="BI87" s="162">
        <f>IF(N87="nulová",J87,0)</f>
        <v>0</v>
      </c>
      <c r="BJ87" s="23" t="s">
        <v>82</v>
      </c>
      <c r="BK87" s="162">
        <f>ROUND(I87*H87,2)</f>
        <v>0</v>
      </c>
      <c r="BL87" s="23" t="s">
        <v>194</v>
      </c>
      <c r="BM87" s="23" t="s">
        <v>354</v>
      </c>
    </row>
    <row r="88" spans="2:65" s="11" customFormat="1">
      <c r="B88" s="163"/>
      <c r="C88" s="164"/>
      <c r="D88" s="165" t="s">
        <v>196</v>
      </c>
      <c r="E88" s="166" t="s">
        <v>21</v>
      </c>
      <c r="F88" s="167" t="s">
        <v>306</v>
      </c>
      <c r="G88" s="164"/>
      <c r="H88" s="166" t="s">
        <v>21</v>
      </c>
      <c r="I88" s="168"/>
      <c r="J88" s="164"/>
      <c r="K88" s="164"/>
      <c r="L88" s="169"/>
      <c r="M88" s="170"/>
      <c r="N88" s="351"/>
      <c r="O88" s="351"/>
      <c r="P88" s="351"/>
      <c r="Q88" s="351"/>
      <c r="R88" s="351"/>
      <c r="S88" s="351"/>
      <c r="T88" s="171"/>
      <c r="AT88" s="172" t="s">
        <v>196</v>
      </c>
      <c r="AU88" s="172" t="s">
        <v>84</v>
      </c>
      <c r="AV88" s="11" t="s">
        <v>82</v>
      </c>
      <c r="AW88" s="11" t="s">
        <v>37</v>
      </c>
      <c r="AX88" s="11" t="s">
        <v>74</v>
      </c>
      <c r="AY88" s="172" t="s">
        <v>187</v>
      </c>
    </row>
    <row r="89" spans="2:65" s="12" customFormat="1">
      <c r="B89" s="173"/>
      <c r="C89" s="174"/>
      <c r="D89" s="165" t="s">
        <v>196</v>
      </c>
      <c r="E89" s="175" t="s">
        <v>21</v>
      </c>
      <c r="F89" s="176" t="s">
        <v>209</v>
      </c>
      <c r="G89" s="174"/>
      <c r="H89" s="177">
        <v>5</v>
      </c>
      <c r="I89" s="178"/>
      <c r="J89" s="174"/>
      <c r="K89" s="174"/>
      <c r="L89" s="179"/>
      <c r="M89" s="180"/>
      <c r="N89" s="352"/>
      <c r="O89" s="352"/>
      <c r="P89" s="352"/>
      <c r="Q89" s="352"/>
      <c r="R89" s="352"/>
      <c r="S89" s="352"/>
      <c r="T89" s="181"/>
      <c r="AT89" s="182" t="s">
        <v>196</v>
      </c>
      <c r="AU89" s="182" t="s">
        <v>84</v>
      </c>
      <c r="AV89" s="12" t="s">
        <v>84</v>
      </c>
      <c r="AW89" s="12" t="s">
        <v>37</v>
      </c>
      <c r="AX89" s="12" t="s">
        <v>82</v>
      </c>
      <c r="AY89" s="182" t="s">
        <v>187</v>
      </c>
    </row>
    <row r="90" spans="2:65" s="1" customFormat="1" ht="25.5" customHeight="1">
      <c r="B90" s="32"/>
      <c r="C90" s="153" t="s">
        <v>194</v>
      </c>
      <c r="D90" s="153" t="s">
        <v>189</v>
      </c>
      <c r="E90" s="154" t="s">
        <v>210</v>
      </c>
      <c r="F90" s="155" t="s">
        <v>211</v>
      </c>
      <c r="G90" s="156" t="s">
        <v>192</v>
      </c>
      <c r="H90" s="157">
        <v>5</v>
      </c>
      <c r="I90" s="158"/>
      <c r="J90" s="159">
        <f>ROUND(I90*H90,2)</f>
        <v>0</v>
      </c>
      <c r="K90" s="155" t="s">
        <v>193</v>
      </c>
      <c r="L90" s="47"/>
      <c r="M90" s="160" t="s">
        <v>21</v>
      </c>
      <c r="N90" s="349" t="s">
        <v>45</v>
      </c>
      <c r="O90" s="308"/>
      <c r="P90" s="350">
        <f>O90*H90</f>
        <v>0</v>
      </c>
      <c r="Q90" s="350">
        <v>0</v>
      </c>
      <c r="R90" s="350">
        <f>Q90*H90</f>
        <v>0</v>
      </c>
      <c r="S90" s="350">
        <v>0</v>
      </c>
      <c r="T90" s="161">
        <f>S90*H90</f>
        <v>0</v>
      </c>
      <c r="AR90" s="23" t="s">
        <v>194</v>
      </c>
      <c r="AT90" s="23" t="s">
        <v>189</v>
      </c>
      <c r="AU90" s="23" t="s">
        <v>84</v>
      </c>
      <c r="AY90" s="23" t="s">
        <v>187</v>
      </c>
      <c r="BE90" s="162">
        <f>IF(N90="základní",J90,0)</f>
        <v>0</v>
      </c>
      <c r="BF90" s="162">
        <f>IF(N90="snížená",J90,0)</f>
        <v>0</v>
      </c>
      <c r="BG90" s="162">
        <f>IF(N90="zákl. přenesená",J90,0)</f>
        <v>0</v>
      </c>
      <c r="BH90" s="162">
        <f>IF(N90="sníž. přenesená",J90,0)</f>
        <v>0</v>
      </c>
      <c r="BI90" s="162">
        <f>IF(N90="nulová",J90,0)</f>
        <v>0</v>
      </c>
      <c r="BJ90" s="23" t="s">
        <v>82</v>
      </c>
      <c r="BK90" s="162">
        <f>ROUND(I90*H90,2)</f>
        <v>0</v>
      </c>
      <c r="BL90" s="23" t="s">
        <v>194</v>
      </c>
      <c r="BM90" s="23" t="s">
        <v>355</v>
      </c>
    </row>
    <row r="91" spans="2:65" s="11" customFormat="1">
      <c r="B91" s="163"/>
      <c r="C91" s="164"/>
      <c r="D91" s="165" t="s">
        <v>196</v>
      </c>
      <c r="E91" s="166" t="s">
        <v>21</v>
      </c>
      <c r="F91" s="167" t="s">
        <v>308</v>
      </c>
      <c r="G91" s="164"/>
      <c r="H91" s="166" t="s">
        <v>21</v>
      </c>
      <c r="I91" s="168"/>
      <c r="J91" s="164"/>
      <c r="K91" s="164"/>
      <c r="L91" s="169"/>
      <c r="M91" s="170"/>
      <c r="N91" s="351"/>
      <c r="O91" s="351"/>
      <c r="P91" s="351"/>
      <c r="Q91" s="351"/>
      <c r="R91" s="351"/>
      <c r="S91" s="351"/>
      <c r="T91" s="171"/>
      <c r="AT91" s="172" t="s">
        <v>196</v>
      </c>
      <c r="AU91" s="172" t="s">
        <v>84</v>
      </c>
      <c r="AV91" s="11" t="s">
        <v>82</v>
      </c>
      <c r="AW91" s="11" t="s">
        <v>37</v>
      </c>
      <c r="AX91" s="11" t="s">
        <v>74</v>
      </c>
      <c r="AY91" s="172" t="s">
        <v>187</v>
      </c>
    </row>
    <row r="92" spans="2:65" s="12" customFormat="1">
      <c r="B92" s="173"/>
      <c r="C92" s="174"/>
      <c r="D92" s="165" t="s">
        <v>196</v>
      </c>
      <c r="E92" s="175" t="s">
        <v>21</v>
      </c>
      <c r="F92" s="176" t="s">
        <v>209</v>
      </c>
      <c r="G92" s="174"/>
      <c r="H92" s="177">
        <v>5</v>
      </c>
      <c r="I92" s="178"/>
      <c r="J92" s="174"/>
      <c r="K92" s="174"/>
      <c r="L92" s="179"/>
      <c r="M92" s="180"/>
      <c r="N92" s="352"/>
      <c r="O92" s="352"/>
      <c r="P92" s="352"/>
      <c r="Q92" s="352"/>
      <c r="R92" s="352"/>
      <c r="S92" s="352"/>
      <c r="T92" s="181"/>
      <c r="AT92" s="182" t="s">
        <v>196</v>
      </c>
      <c r="AU92" s="182" t="s">
        <v>84</v>
      </c>
      <c r="AV92" s="12" t="s">
        <v>84</v>
      </c>
      <c r="AW92" s="12" t="s">
        <v>37</v>
      </c>
      <c r="AX92" s="12" t="s">
        <v>82</v>
      </c>
      <c r="AY92" s="182" t="s">
        <v>187</v>
      </c>
    </row>
    <row r="93" spans="2:65" s="1" customFormat="1" ht="16.5" customHeight="1">
      <c r="B93" s="32"/>
      <c r="C93" s="183" t="s">
        <v>209</v>
      </c>
      <c r="D93" s="183" t="s">
        <v>215</v>
      </c>
      <c r="E93" s="184" t="s">
        <v>216</v>
      </c>
      <c r="F93" s="185" t="s">
        <v>217</v>
      </c>
      <c r="G93" s="186" t="s">
        <v>218</v>
      </c>
      <c r="H93" s="187">
        <v>0.15</v>
      </c>
      <c r="I93" s="188"/>
      <c r="J93" s="189">
        <f>ROUND(I93*H93,2)</f>
        <v>0</v>
      </c>
      <c r="K93" s="185" t="s">
        <v>193</v>
      </c>
      <c r="L93" s="190"/>
      <c r="M93" s="191" t="s">
        <v>21</v>
      </c>
      <c r="N93" s="353" t="s">
        <v>45</v>
      </c>
      <c r="O93" s="308"/>
      <c r="P93" s="350">
        <f>O93*H93</f>
        <v>0</v>
      </c>
      <c r="Q93" s="350">
        <v>1E-3</v>
      </c>
      <c r="R93" s="350">
        <f>Q93*H93</f>
        <v>1.4999999999999999E-4</v>
      </c>
      <c r="S93" s="350">
        <v>0</v>
      </c>
      <c r="T93" s="161">
        <f>S93*H93</f>
        <v>0</v>
      </c>
      <c r="AR93" s="23" t="s">
        <v>219</v>
      </c>
      <c r="AT93" s="23" t="s">
        <v>215</v>
      </c>
      <c r="AU93" s="23" t="s">
        <v>84</v>
      </c>
      <c r="AY93" s="23" t="s">
        <v>187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23" t="s">
        <v>82</v>
      </c>
      <c r="BK93" s="162">
        <f>ROUND(I93*H93,2)</f>
        <v>0</v>
      </c>
      <c r="BL93" s="23" t="s">
        <v>194</v>
      </c>
      <c r="BM93" s="23" t="s">
        <v>356</v>
      </c>
    </row>
    <row r="94" spans="2:65" s="12" customFormat="1">
      <c r="B94" s="173"/>
      <c r="C94" s="174"/>
      <c r="D94" s="165" t="s">
        <v>196</v>
      </c>
      <c r="E94" s="175" t="s">
        <v>21</v>
      </c>
      <c r="F94" s="176" t="s">
        <v>357</v>
      </c>
      <c r="G94" s="174"/>
      <c r="H94" s="177">
        <v>0.15</v>
      </c>
      <c r="I94" s="178"/>
      <c r="J94" s="174"/>
      <c r="K94" s="174"/>
      <c r="L94" s="179"/>
      <c r="M94" s="180"/>
      <c r="N94" s="352"/>
      <c r="O94" s="352"/>
      <c r="P94" s="352"/>
      <c r="Q94" s="352"/>
      <c r="R94" s="352"/>
      <c r="S94" s="352"/>
      <c r="T94" s="181"/>
      <c r="AT94" s="182" t="s">
        <v>196</v>
      </c>
      <c r="AU94" s="182" t="s">
        <v>84</v>
      </c>
      <c r="AV94" s="12" t="s">
        <v>84</v>
      </c>
      <c r="AW94" s="12" t="s">
        <v>37</v>
      </c>
      <c r="AX94" s="12" t="s">
        <v>82</v>
      </c>
      <c r="AY94" s="182" t="s">
        <v>187</v>
      </c>
    </row>
    <row r="95" spans="2:65" s="10" customFormat="1" ht="29.85" customHeight="1">
      <c r="B95" s="139"/>
      <c r="C95" s="140"/>
      <c r="D95" s="141" t="s">
        <v>73</v>
      </c>
      <c r="E95" s="151" t="s">
        <v>222</v>
      </c>
      <c r="F95" s="151" t="s">
        <v>223</v>
      </c>
      <c r="G95" s="140"/>
      <c r="H95" s="140"/>
      <c r="I95" s="143"/>
      <c r="J95" s="152">
        <f>BK95</f>
        <v>0</v>
      </c>
      <c r="K95" s="140"/>
      <c r="L95" s="145"/>
      <c r="M95" s="146"/>
      <c r="N95" s="347"/>
      <c r="O95" s="347"/>
      <c r="P95" s="348">
        <f>SUM(P96:P99)</f>
        <v>0</v>
      </c>
      <c r="Q95" s="347"/>
      <c r="R95" s="348">
        <f>SUM(R96:R99)</f>
        <v>0</v>
      </c>
      <c r="S95" s="347"/>
      <c r="T95" s="147">
        <f>SUM(T96:T99)</f>
        <v>0</v>
      </c>
      <c r="AR95" s="148" t="s">
        <v>82</v>
      </c>
      <c r="AT95" s="149" t="s">
        <v>73</v>
      </c>
      <c r="AU95" s="149" t="s">
        <v>82</v>
      </c>
      <c r="AY95" s="148" t="s">
        <v>187</v>
      </c>
      <c r="BK95" s="150">
        <f>SUM(BK96:BK99)</f>
        <v>0</v>
      </c>
    </row>
    <row r="96" spans="2:65" s="1" customFormat="1" ht="16.5" customHeight="1">
      <c r="B96" s="32"/>
      <c r="C96" s="153" t="s">
        <v>214</v>
      </c>
      <c r="D96" s="153" t="s">
        <v>189</v>
      </c>
      <c r="E96" s="154" t="s">
        <v>358</v>
      </c>
      <c r="F96" s="155" t="s">
        <v>359</v>
      </c>
      <c r="G96" s="156" t="s">
        <v>313</v>
      </c>
      <c r="H96" s="157">
        <v>1</v>
      </c>
      <c r="I96" s="158"/>
      <c r="J96" s="159">
        <f>ROUND(I96*H96,2)</f>
        <v>0</v>
      </c>
      <c r="K96" s="155" t="s">
        <v>228</v>
      </c>
      <c r="L96" s="47"/>
      <c r="M96" s="160" t="s">
        <v>21</v>
      </c>
      <c r="N96" s="349" t="s">
        <v>45</v>
      </c>
      <c r="O96" s="308"/>
      <c r="P96" s="350">
        <f>O96*H96</f>
        <v>0</v>
      </c>
      <c r="Q96" s="350">
        <v>0</v>
      </c>
      <c r="R96" s="350">
        <f>Q96*H96</f>
        <v>0</v>
      </c>
      <c r="S96" s="350">
        <v>0</v>
      </c>
      <c r="T96" s="161">
        <f>S96*H96</f>
        <v>0</v>
      </c>
      <c r="AR96" s="23" t="s">
        <v>194</v>
      </c>
      <c r="AT96" s="23" t="s">
        <v>189</v>
      </c>
      <c r="AU96" s="23" t="s">
        <v>84</v>
      </c>
      <c r="AY96" s="23" t="s">
        <v>187</v>
      </c>
      <c r="BE96" s="162">
        <f>IF(N96="základní",J96,0)</f>
        <v>0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23" t="s">
        <v>82</v>
      </c>
      <c r="BK96" s="162">
        <f>ROUND(I96*H96,2)</f>
        <v>0</v>
      </c>
      <c r="BL96" s="23" t="s">
        <v>194</v>
      </c>
      <c r="BM96" s="23" t="s">
        <v>360</v>
      </c>
    </row>
    <row r="97" spans="2:51" s="11" customFormat="1">
      <c r="B97" s="163"/>
      <c r="C97" s="164"/>
      <c r="D97" s="165" t="s">
        <v>196</v>
      </c>
      <c r="E97" s="166" t="s">
        <v>21</v>
      </c>
      <c r="F97" s="167" t="s">
        <v>361</v>
      </c>
      <c r="G97" s="164"/>
      <c r="H97" s="166" t="s">
        <v>21</v>
      </c>
      <c r="I97" s="168"/>
      <c r="J97" s="164"/>
      <c r="K97" s="164"/>
      <c r="L97" s="169"/>
      <c r="M97" s="170"/>
      <c r="N97" s="351"/>
      <c r="O97" s="351"/>
      <c r="P97" s="351"/>
      <c r="Q97" s="351"/>
      <c r="R97" s="351"/>
      <c r="S97" s="351"/>
      <c r="T97" s="171"/>
      <c r="AT97" s="172" t="s">
        <v>196</v>
      </c>
      <c r="AU97" s="172" t="s">
        <v>84</v>
      </c>
      <c r="AV97" s="11" t="s">
        <v>82</v>
      </c>
      <c r="AW97" s="11" t="s">
        <v>37</v>
      </c>
      <c r="AX97" s="11" t="s">
        <v>74</v>
      </c>
      <c r="AY97" s="172" t="s">
        <v>187</v>
      </c>
    </row>
    <row r="98" spans="2:51" s="11" customFormat="1">
      <c r="B98" s="163"/>
      <c r="C98" s="164"/>
      <c r="D98" s="165" t="s">
        <v>196</v>
      </c>
      <c r="E98" s="166" t="s">
        <v>21</v>
      </c>
      <c r="F98" s="167" t="s">
        <v>362</v>
      </c>
      <c r="G98" s="164"/>
      <c r="H98" s="166" t="s">
        <v>21</v>
      </c>
      <c r="I98" s="168"/>
      <c r="J98" s="164"/>
      <c r="K98" s="164"/>
      <c r="L98" s="169"/>
      <c r="M98" s="170"/>
      <c r="N98" s="351"/>
      <c r="O98" s="351"/>
      <c r="P98" s="351"/>
      <c r="Q98" s="351"/>
      <c r="R98" s="351"/>
      <c r="S98" s="351"/>
      <c r="T98" s="171"/>
      <c r="AT98" s="172" t="s">
        <v>196</v>
      </c>
      <c r="AU98" s="172" t="s">
        <v>84</v>
      </c>
      <c r="AV98" s="11" t="s">
        <v>82</v>
      </c>
      <c r="AW98" s="11" t="s">
        <v>37</v>
      </c>
      <c r="AX98" s="11" t="s">
        <v>74</v>
      </c>
      <c r="AY98" s="172" t="s">
        <v>187</v>
      </c>
    </row>
    <row r="99" spans="2:51" s="12" customFormat="1">
      <c r="B99" s="173"/>
      <c r="C99" s="174"/>
      <c r="D99" s="165" t="s">
        <v>196</v>
      </c>
      <c r="E99" s="175" t="s">
        <v>21</v>
      </c>
      <c r="F99" s="176" t="s">
        <v>82</v>
      </c>
      <c r="G99" s="174"/>
      <c r="H99" s="177">
        <v>1</v>
      </c>
      <c r="I99" s="178"/>
      <c r="J99" s="174"/>
      <c r="K99" s="174"/>
      <c r="L99" s="179"/>
      <c r="M99" s="192"/>
      <c r="N99" s="193"/>
      <c r="O99" s="193"/>
      <c r="P99" s="193"/>
      <c r="Q99" s="193"/>
      <c r="R99" s="193"/>
      <c r="S99" s="193"/>
      <c r="T99" s="194"/>
      <c r="AT99" s="182" t="s">
        <v>196</v>
      </c>
      <c r="AU99" s="182" t="s">
        <v>84</v>
      </c>
      <c r="AV99" s="12" t="s">
        <v>84</v>
      </c>
      <c r="AW99" s="12" t="s">
        <v>37</v>
      </c>
      <c r="AX99" s="12" t="s">
        <v>82</v>
      </c>
      <c r="AY99" s="182" t="s">
        <v>187</v>
      </c>
    </row>
    <row r="100" spans="2:51" s="1" customFormat="1" ht="6.95" customHeight="1">
      <c r="B100" s="42"/>
      <c r="C100" s="43"/>
      <c r="D100" s="43"/>
      <c r="E100" s="43"/>
      <c r="F100" s="43"/>
      <c r="G100" s="43"/>
      <c r="H100" s="43"/>
      <c r="I100" s="108"/>
      <c r="J100" s="43"/>
      <c r="K100" s="43"/>
      <c r="L100" s="47"/>
    </row>
  </sheetData>
  <sheetProtection algorithmName="SHA-512" hashValue="wQxG/rvyKef6fXtqOa+DDzWWWXli0Q8YwfVoxQt6aIThKnShWVvItraIJ85a75aWofM+yvyNB4xT8rH8S6i78A==" saltValue="sg2Hs47UK0Pyy86HCZoc+41X00c8zwV4gomwHmpyKkIHWVJVdsRg8kONY4cRR3m/iGR26Fl+VvBs5eEpTE6kcg==" spinCount="100000" sheet="1" objects="1" scenarios="1" formatColumns="0" formatRows="0" autoFilter="0"/>
  <autoFilter ref="C78:K99" xr:uid="{00000000-0009-0000-0000-000008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800-000000000000}"/>
    <hyperlink ref="G1:H1" location="C54" display="2) Rekapitulace" xr:uid="{00000000-0004-0000-0800-000001000000}"/>
    <hyperlink ref="J1" location="C78" display="3) Soupis prací" xr:uid="{00000000-0004-0000-0800-000002000000}"/>
    <hyperlink ref="L1:V1" location="'Rekapitulace stavby'!C2" display="Rekapitulace stavby" xr:uid="{00000000-0004-0000-08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DESKTOP-P8TJTPR\lenovo</dc:creator>
  <cp:keywords/>
  <dc:description/>
  <cp:lastModifiedBy>Uživatel typu Host</cp:lastModifiedBy>
  <cp:revision/>
  <dcterms:created xsi:type="dcterms:W3CDTF">2018-12-09T21:51:22Z</dcterms:created>
  <dcterms:modified xsi:type="dcterms:W3CDTF">2018-12-09T22:22:22Z</dcterms:modified>
  <cp:category/>
  <cp:contentStatus/>
</cp:coreProperties>
</file>